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D:\DATA TAHUN 2022\LKJIP tahun 2021\"/>
    </mc:Choice>
  </mc:AlternateContent>
  <xr:revisionPtr revIDLastSave="0" documentId="8_{9650F8DF-9F42-D143-BC9D-74F4A6BC3228}" xr6:coauthVersionLast="47" xr6:coauthVersionMax="47" xr10:uidLastSave="{00000000-0000-0000-0000-000000000000}"/>
  <bookViews>
    <workbookView xWindow="0" yWindow="0" windowWidth="20490" windowHeight="7755" tabRatio="788" firstSheet="8" activeTab="8" xr2:uid="{00000000-000D-0000-FFFF-FFFF00000000}"/>
  </bookViews>
  <sheets>
    <sheet name="RenAksi-2019" sheetId="26" state="hidden" r:id="rId1"/>
    <sheet name="monev rencana aksi-2019" sheetId="16" state="hidden" r:id="rId2"/>
    <sheet name="RENCANA AKSI 2020" sheetId="7" state="hidden" r:id="rId3"/>
    <sheet name="PK ESELON II" sheetId="18" state="hidden" r:id="rId4"/>
    <sheet name="PK ES3" sheetId="10" state="hidden" r:id="rId5"/>
    <sheet name="Pengukuran ES3" sheetId="14" state="hidden" r:id="rId6"/>
    <sheet name="RENC AKSI PRUBAHAN 2020" sheetId="29" state="hidden" r:id="rId7"/>
    <sheet name="monev rencana aksi-2020" sheetId="27" state="hidden" r:id="rId8"/>
    <sheet name="RENCANA AKSI 2022" sheetId="28" r:id="rId9"/>
    <sheet name="PK ES4 (Sekcam)" sheetId="11" state="hidden" r:id="rId10"/>
    <sheet name="PK - Sekcam" sheetId="25" state="hidden" r:id="rId11"/>
    <sheet name="PK - Kasubag Adm" sheetId="19" state="hidden" r:id="rId12"/>
    <sheet name="PK - Kasubag Prog" sheetId="20" state="hidden" r:id="rId13"/>
    <sheet name="Pengukuran-Kasubag Prog " sheetId="15" state="hidden" r:id="rId14"/>
    <sheet name="PK - Kasi Pelay.Umum" sheetId="21" state="hidden" r:id="rId15"/>
    <sheet name="PK - Kasi Kesra" sheetId="22" state="hidden" r:id="rId16"/>
    <sheet name="PK - Kasi Trantib" sheetId="23" state="hidden" r:id="rId17"/>
    <sheet name="PK - Kasi Pemerintahan" sheetId="24" state="hidden" r:id="rId18"/>
    <sheet name="RA" sheetId="13" state="hidden" r:id="rId19"/>
  </sheets>
  <externalReferences>
    <externalReference r:id="rId20"/>
  </externalReferences>
  <definedNames>
    <definedName name="_xlnm.Print_Area" localSheetId="3">'PK ESELON II'!$A$1:$J$36</definedName>
    <definedName name="_xlnm.Print_Titles" localSheetId="1">'monev rencana aksi-2019'!$2:$5</definedName>
    <definedName name="_xlnm.Print_Titles" localSheetId="7">'monev rencana aksi-2020'!$2:$5</definedName>
    <definedName name="_xlnm.Print_Titles" localSheetId="3">'PK ESELON II'!$7:$7</definedName>
    <definedName name="_xlnm.Print_Titles" localSheetId="0">'RenAksi-2019'!$8:$12</definedName>
    <definedName name="_xlnm.Print_Titles" localSheetId="6">'RENC AKSI PRUBAHAN 2020'!$2:$5</definedName>
    <definedName name="_xlnm.Print_Titles" localSheetId="2">'RENCANA AKSI 2020'!$2:$5</definedName>
    <definedName name="_xlnm.Print_Titles" localSheetId="8">'RENCANA AKSI 2022'!$2:$5</definedName>
    <definedName name="S5324E">[1]RUMUS!$F$6:$I$36</definedName>
    <definedName name="SARDIN">[1]RUMUS!$P$6:$Q$80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98" i="27" l="1"/>
  <c r="AB51" i="27"/>
  <c r="AB43" i="27"/>
  <c r="AB27" i="27"/>
  <c r="P96" i="29"/>
  <c r="P49" i="29"/>
  <c r="U60" i="29"/>
  <c r="U47" i="29"/>
  <c r="P41" i="29"/>
  <c r="T35" i="29"/>
  <c r="T31" i="29"/>
  <c r="T32" i="29"/>
  <c r="T33" i="29"/>
  <c r="T34" i="29"/>
  <c r="T26" i="29"/>
  <c r="T27" i="29"/>
  <c r="T28" i="29"/>
  <c r="T29" i="29"/>
  <c r="T30" i="29"/>
  <c r="U127" i="29"/>
  <c r="U126" i="29"/>
  <c r="P125" i="29"/>
  <c r="U98" i="29"/>
  <c r="U97" i="29"/>
  <c r="U61" i="29"/>
  <c r="U59" i="29"/>
  <c r="U58" i="29"/>
  <c r="U57" i="29"/>
  <c r="U54" i="29"/>
  <c r="U53" i="29"/>
  <c r="U52" i="29"/>
  <c r="U51" i="29"/>
  <c r="W51" i="29"/>
  <c r="W50" i="29"/>
  <c r="V50" i="29"/>
  <c r="U46" i="29"/>
  <c r="U45" i="29"/>
  <c r="U44" i="29"/>
  <c r="U43" i="29"/>
  <c r="U42" i="29"/>
  <c r="U39" i="29"/>
  <c r="U38" i="29"/>
  <c r="P37" i="29"/>
  <c r="W31" i="29"/>
  <c r="W30" i="29"/>
  <c r="P25" i="29"/>
  <c r="T23" i="29"/>
  <c r="T22" i="29"/>
  <c r="T21" i="29"/>
  <c r="T20" i="29"/>
  <c r="T19" i="29"/>
  <c r="T18" i="29"/>
  <c r="V17" i="29"/>
  <c r="T17" i="29"/>
  <c r="V16" i="29"/>
  <c r="T16" i="29"/>
  <c r="T15" i="29"/>
  <c r="V14" i="29"/>
  <c r="T14" i="29"/>
  <c r="V13" i="29"/>
  <c r="T13" i="29"/>
  <c r="V12" i="29"/>
  <c r="T12" i="29"/>
  <c r="V11" i="29"/>
  <c r="T11" i="29"/>
  <c r="T10" i="29"/>
  <c r="T9" i="29"/>
  <c r="T8" i="29"/>
  <c r="T7" i="29"/>
  <c r="P7" i="29"/>
  <c r="AB125" i="27"/>
  <c r="O125" i="27"/>
  <c r="N125" i="27"/>
  <c r="M125" i="27"/>
  <c r="L125" i="27"/>
  <c r="L98" i="27"/>
  <c r="O51" i="27"/>
  <c r="N51" i="27"/>
  <c r="M51" i="27"/>
  <c r="L51" i="27"/>
  <c r="AB39" i="27"/>
  <c r="O39" i="27"/>
  <c r="N39" i="27"/>
  <c r="M39" i="27"/>
  <c r="AI33" i="27"/>
  <c r="AF33" i="27"/>
  <c r="AI32" i="27"/>
  <c r="AF32" i="27"/>
  <c r="AI31" i="27"/>
  <c r="AF31" i="27"/>
  <c r="AI30" i="27"/>
  <c r="AF30" i="27"/>
  <c r="AI29" i="27"/>
  <c r="AF29" i="27"/>
  <c r="AI28" i="27"/>
  <c r="AF28" i="27"/>
  <c r="O27" i="27"/>
  <c r="N27" i="27"/>
  <c r="M27" i="27"/>
  <c r="L27" i="27"/>
  <c r="AI24" i="27"/>
  <c r="AF24" i="27"/>
  <c r="AI23" i="27"/>
  <c r="AF23" i="27"/>
  <c r="AI22" i="27"/>
  <c r="AF22" i="27"/>
  <c r="AI21" i="27"/>
  <c r="AF21" i="27"/>
  <c r="AI20" i="27"/>
  <c r="AF20" i="27"/>
  <c r="AI19" i="27"/>
  <c r="AF19" i="27"/>
  <c r="AI18" i="27"/>
  <c r="AF18" i="27"/>
  <c r="AI17" i="27"/>
  <c r="AF17" i="27"/>
  <c r="AI16" i="27"/>
  <c r="AF16" i="27"/>
  <c r="AI15" i="27"/>
  <c r="AF15" i="27"/>
  <c r="AI14" i="27"/>
  <c r="AF14" i="27"/>
  <c r="AI13" i="27"/>
  <c r="AF13" i="27"/>
  <c r="AI12" i="27"/>
  <c r="AF12" i="27"/>
  <c r="AI11" i="27"/>
  <c r="AF11" i="27"/>
  <c r="AI10" i="27"/>
  <c r="AF10" i="27"/>
  <c r="AI9" i="27"/>
  <c r="AF9" i="27"/>
  <c r="AB8" i="27"/>
  <c r="O8" i="27"/>
  <c r="N8" i="27"/>
  <c r="M8" i="27"/>
  <c r="L8" i="27"/>
  <c r="O6" i="27"/>
  <c r="N6" i="27"/>
  <c r="M6" i="27"/>
  <c r="L6" i="27"/>
  <c r="U60" i="7"/>
  <c r="AB137" i="16"/>
  <c r="AB112" i="16"/>
  <c r="AB51" i="16"/>
  <c r="AB43" i="16"/>
  <c r="AB39" i="16"/>
  <c r="AB8" i="16"/>
  <c r="O31" i="16"/>
  <c r="N31" i="16"/>
  <c r="M31" i="16"/>
  <c r="L31" i="16"/>
  <c r="O137" i="16"/>
  <c r="N137" i="16"/>
  <c r="M137" i="16"/>
  <c r="L137" i="16"/>
  <c r="L112" i="16"/>
  <c r="O51" i="16"/>
  <c r="N51" i="16"/>
  <c r="M51" i="16"/>
  <c r="L51" i="16"/>
  <c r="O39" i="16"/>
  <c r="N39" i="16"/>
  <c r="M39" i="16"/>
  <c r="O8" i="16"/>
  <c r="N8" i="16"/>
  <c r="M8" i="16"/>
  <c r="L8" i="16"/>
  <c r="O6" i="16"/>
  <c r="M6" i="16"/>
  <c r="N6" i="16"/>
  <c r="L6" i="16"/>
  <c r="A7" i="25"/>
  <c r="B78" i="25"/>
  <c r="B29" i="24"/>
  <c r="B21" i="23"/>
  <c r="B33" i="22"/>
  <c r="AF33" i="16"/>
  <c r="AF34" i="16"/>
  <c r="AF35" i="16"/>
  <c r="AF36" i="16"/>
  <c r="AF37" i="16"/>
  <c r="AF32" i="16"/>
  <c r="AI33" i="16"/>
  <c r="AI34" i="16"/>
  <c r="AI35" i="16"/>
  <c r="AI36" i="16"/>
  <c r="AI37" i="16"/>
  <c r="AI32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9" i="16"/>
  <c r="C13" i="21"/>
  <c r="C26" i="22"/>
  <c r="C14" i="23"/>
  <c r="C22" i="24"/>
  <c r="C11" i="24"/>
  <c r="V50" i="7"/>
  <c r="W50" i="7"/>
  <c r="W31" i="7"/>
  <c r="W30" i="7"/>
  <c r="T8" i="7"/>
  <c r="A7" i="19"/>
  <c r="B31" i="20"/>
  <c r="B30" i="20"/>
  <c r="B29" i="20"/>
  <c r="C22" i="20"/>
  <c r="C60" i="19"/>
  <c r="B69" i="19"/>
  <c r="B68" i="19"/>
  <c r="B67" i="19"/>
  <c r="P100" i="7"/>
  <c r="P7" i="7"/>
  <c r="P49" i="7"/>
  <c r="P25" i="7"/>
  <c r="B72" i="15"/>
  <c r="G14" i="15"/>
  <c r="G62" i="15"/>
  <c r="E59" i="15"/>
  <c r="E33" i="15"/>
  <c r="G36" i="15"/>
  <c r="C61" i="25"/>
  <c r="V17" i="7"/>
  <c r="V16" i="7"/>
  <c r="V14" i="7"/>
  <c r="V13" i="7"/>
  <c r="V12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7" i="7"/>
  <c r="AE71" i="26"/>
  <c r="AE70" i="26"/>
  <c r="AC70" i="26"/>
  <c r="Z70" i="26"/>
  <c r="Y70" i="26"/>
  <c r="L70" i="26"/>
  <c r="O70" i="26"/>
  <c r="AE69" i="26"/>
  <c r="AC69" i="26"/>
  <c r="Z69" i="26"/>
  <c r="Y69" i="26"/>
  <c r="L69" i="26"/>
  <c r="O69" i="26"/>
  <c r="W68" i="26"/>
  <c r="V68" i="26"/>
  <c r="T68" i="26"/>
  <c r="S68" i="26"/>
  <c r="Q68" i="26"/>
  <c r="P68" i="26"/>
  <c r="N68" i="26"/>
  <c r="M68" i="26"/>
  <c r="AF67" i="26"/>
  <c r="AE67" i="26"/>
  <c r="AE66" i="26"/>
  <c r="AC66" i="26"/>
  <c r="L66" i="26"/>
  <c r="X66" i="26"/>
  <c r="AE65" i="26"/>
  <c r="AC65" i="26"/>
  <c r="L65" i="26"/>
  <c r="X65" i="26"/>
  <c r="AE64" i="26"/>
  <c r="AC64" i="26"/>
  <c r="L64" i="26"/>
  <c r="AE63" i="26"/>
  <c r="AC63" i="26"/>
  <c r="Z63" i="26"/>
  <c r="Y63" i="26"/>
  <c r="L63" i="26"/>
  <c r="X63" i="26"/>
  <c r="AE62" i="26"/>
  <c r="AC62" i="26"/>
  <c r="Z62" i="26"/>
  <c r="Y62" i="26"/>
  <c r="L62" i="26"/>
  <c r="X62" i="26"/>
  <c r="AE61" i="26"/>
  <c r="AC61" i="26"/>
  <c r="Z61" i="26"/>
  <c r="Y61" i="26"/>
  <c r="L61" i="26"/>
  <c r="X61" i="26"/>
  <c r="AE60" i="26"/>
  <c r="AC60" i="26"/>
  <c r="Z60" i="26"/>
  <c r="Y60" i="26"/>
  <c r="L60" i="26"/>
  <c r="X60" i="26"/>
  <c r="AE59" i="26"/>
  <c r="AC59" i="26"/>
  <c r="Z59" i="26"/>
  <c r="Y59" i="26"/>
  <c r="L59" i="26"/>
  <c r="X59" i="26"/>
  <c r="AE58" i="26"/>
  <c r="AC58" i="26"/>
  <c r="Z58" i="26"/>
  <c r="Y58" i="26"/>
  <c r="L58" i="26"/>
  <c r="X58" i="26"/>
  <c r="AE57" i="26"/>
  <c r="AC57" i="26"/>
  <c r="Z57" i="26"/>
  <c r="Y57" i="26"/>
  <c r="L57" i="26"/>
  <c r="X57" i="26"/>
  <c r="AE56" i="26"/>
  <c r="AC56" i="26"/>
  <c r="Z56" i="26"/>
  <c r="Y56" i="26"/>
  <c r="L56" i="26"/>
  <c r="W55" i="26"/>
  <c r="V55" i="26"/>
  <c r="T55" i="26"/>
  <c r="S55" i="26"/>
  <c r="Q55" i="26"/>
  <c r="P55" i="26"/>
  <c r="N55" i="26"/>
  <c r="M55" i="26"/>
  <c r="AF54" i="26"/>
  <c r="AE54" i="26"/>
  <c r="AE53" i="26"/>
  <c r="AC53" i="26"/>
  <c r="Z53" i="26"/>
  <c r="Y53" i="26"/>
  <c r="L53" i="26"/>
  <c r="O53" i="26"/>
  <c r="AE52" i="26"/>
  <c r="AC52" i="26"/>
  <c r="Z52" i="26"/>
  <c r="Y52" i="26"/>
  <c r="L52" i="26"/>
  <c r="U52" i="26"/>
  <c r="W51" i="26"/>
  <c r="V51" i="26"/>
  <c r="T51" i="26"/>
  <c r="S51" i="26"/>
  <c r="Q51" i="26"/>
  <c r="P51" i="26"/>
  <c r="N51" i="26"/>
  <c r="M51" i="26"/>
  <c r="AE49" i="26"/>
  <c r="AC49" i="26"/>
  <c r="Z49" i="26"/>
  <c r="Y49" i="26"/>
  <c r="X49" i="26"/>
  <c r="U49" i="26"/>
  <c r="R49" i="26"/>
  <c r="O49" i="26"/>
  <c r="AE48" i="26"/>
  <c r="AC48" i="26"/>
  <c r="Z48" i="26"/>
  <c r="Y48" i="26"/>
  <c r="L48" i="26"/>
  <c r="O48" i="26"/>
  <c r="AE47" i="26"/>
  <c r="AC47" i="26"/>
  <c r="Z47" i="26"/>
  <c r="Y47" i="26"/>
  <c r="L47" i="26"/>
  <c r="U47" i="26"/>
  <c r="AE46" i="26"/>
  <c r="AC46" i="26"/>
  <c r="Z46" i="26"/>
  <c r="Y46" i="26"/>
  <c r="L46" i="26"/>
  <c r="O46" i="26"/>
  <c r="AE45" i="26"/>
  <c r="AC45" i="26"/>
  <c r="Z45" i="26"/>
  <c r="Y45" i="26"/>
  <c r="L45" i="26"/>
  <c r="U45" i="26"/>
  <c r="AE44" i="26"/>
  <c r="AC44" i="26"/>
  <c r="Z44" i="26"/>
  <c r="Y44" i="26"/>
  <c r="L44" i="26"/>
  <c r="O44" i="26"/>
  <c r="W43" i="26"/>
  <c r="V43" i="26"/>
  <c r="T43" i="26"/>
  <c r="S43" i="26"/>
  <c r="Q43" i="26"/>
  <c r="P43" i="26"/>
  <c r="N43" i="26"/>
  <c r="M43" i="26"/>
  <c r="AF42" i="26"/>
  <c r="AE42" i="26"/>
  <c r="AE41" i="26"/>
  <c r="Z41" i="26"/>
  <c r="Y41" i="26"/>
  <c r="X41" i="26"/>
  <c r="U41" i="26"/>
  <c r="R41" i="26"/>
  <c r="O41" i="26"/>
  <c r="AE40" i="26"/>
  <c r="Z40" i="26"/>
  <c r="Y40" i="26"/>
  <c r="X40" i="26"/>
  <c r="U40" i="26"/>
  <c r="U39" i="26"/>
  <c r="R40" i="26"/>
  <c r="O40" i="26"/>
  <c r="W39" i="26"/>
  <c r="V39" i="26"/>
  <c r="T39" i="26"/>
  <c r="S39" i="26"/>
  <c r="R39" i="26"/>
  <c r="Q39" i="26"/>
  <c r="P39" i="26"/>
  <c r="N39" i="26"/>
  <c r="M39" i="26"/>
  <c r="L39" i="26"/>
  <c r="AF38" i="26"/>
  <c r="AE38" i="26"/>
  <c r="AE37" i="26"/>
  <c r="AC37" i="26"/>
  <c r="Z37" i="26"/>
  <c r="Y37" i="26"/>
  <c r="L37" i="26"/>
  <c r="X37" i="26"/>
  <c r="AE36" i="26"/>
  <c r="AC36" i="26"/>
  <c r="Z36" i="26"/>
  <c r="Y36" i="26"/>
  <c r="L36" i="26"/>
  <c r="R36" i="26"/>
  <c r="AE35" i="26"/>
  <c r="AC35" i="26"/>
  <c r="Z35" i="26"/>
  <c r="Y35" i="26"/>
  <c r="L35" i="26"/>
  <c r="X35" i="26"/>
  <c r="AE34" i="26"/>
  <c r="AC34" i="26"/>
  <c r="Z34" i="26"/>
  <c r="Y34" i="26"/>
  <c r="L34" i="26"/>
  <c r="R34" i="26"/>
  <c r="AE33" i="26"/>
  <c r="AC33" i="26"/>
  <c r="Z33" i="26"/>
  <c r="Y33" i="26"/>
  <c r="L33" i="26"/>
  <c r="X33" i="26"/>
  <c r="AE32" i="26"/>
  <c r="AC32" i="26"/>
  <c r="Z32" i="26"/>
  <c r="Y32" i="26"/>
  <c r="L32" i="26"/>
  <c r="X32" i="26"/>
  <c r="W31" i="26"/>
  <c r="V31" i="26"/>
  <c r="T31" i="26"/>
  <c r="S31" i="26"/>
  <c r="Q31" i="26"/>
  <c r="P31" i="26"/>
  <c r="N31" i="26"/>
  <c r="M31" i="26"/>
  <c r="AF30" i="26"/>
  <c r="AE29" i="26"/>
  <c r="Z29" i="26"/>
  <c r="Y29" i="26"/>
  <c r="L29" i="26"/>
  <c r="U29" i="26"/>
  <c r="AE28" i="26"/>
  <c r="Z28" i="26"/>
  <c r="Y28" i="26"/>
  <c r="L28" i="26"/>
  <c r="U28" i="26"/>
  <c r="X28" i="26"/>
  <c r="AE27" i="26"/>
  <c r="Z27" i="26"/>
  <c r="Y27" i="26"/>
  <c r="L27" i="26"/>
  <c r="O27" i="26"/>
  <c r="AE26" i="26"/>
  <c r="Z26" i="26"/>
  <c r="Y26" i="26"/>
  <c r="L26" i="26"/>
  <c r="R26" i="26"/>
  <c r="AE25" i="26"/>
  <c r="Z25" i="26"/>
  <c r="Y25" i="26"/>
  <c r="L25" i="26"/>
  <c r="U25" i="26"/>
  <c r="AE24" i="26"/>
  <c r="Z24" i="26"/>
  <c r="Y24" i="26"/>
  <c r="L24" i="26"/>
  <c r="X24" i="26"/>
  <c r="AE23" i="26"/>
  <c r="Z23" i="26"/>
  <c r="Y23" i="26"/>
  <c r="L23" i="26"/>
  <c r="O23" i="26"/>
  <c r="AE22" i="26"/>
  <c r="Z22" i="26"/>
  <c r="Y22" i="26"/>
  <c r="L22" i="26"/>
  <c r="R22" i="26"/>
  <c r="AE21" i="26"/>
  <c r="Z21" i="26"/>
  <c r="Y21" i="26"/>
  <c r="L21" i="26"/>
  <c r="U21" i="26"/>
  <c r="AE20" i="26"/>
  <c r="Z20" i="26"/>
  <c r="Y20" i="26"/>
  <c r="L20" i="26"/>
  <c r="X20" i="26"/>
  <c r="AE19" i="26"/>
  <c r="Z19" i="26"/>
  <c r="Y19" i="26"/>
  <c r="L19" i="26"/>
  <c r="O19" i="26"/>
  <c r="AE18" i="26"/>
  <c r="Z18" i="26"/>
  <c r="Y18" i="26"/>
  <c r="L18" i="26"/>
  <c r="R18" i="26"/>
  <c r="AE17" i="26"/>
  <c r="Z17" i="26"/>
  <c r="Y17" i="26"/>
  <c r="L17" i="26"/>
  <c r="U17" i="26"/>
  <c r="AE16" i="26"/>
  <c r="Z16" i="26"/>
  <c r="Y16" i="26"/>
  <c r="L16" i="26"/>
  <c r="U16" i="26"/>
  <c r="R16" i="26"/>
  <c r="X16" i="26"/>
  <c r="AE15" i="26"/>
  <c r="Z15" i="26"/>
  <c r="Y15" i="26"/>
  <c r="L15" i="26"/>
  <c r="X15" i="26"/>
  <c r="W14" i="26"/>
  <c r="V14" i="26"/>
  <c r="T14" i="26"/>
  <c r="S14" i="26"/>
  <c r="Q14" i="26"/>
  <c r="P14" i="26"/>
  <c r="N14" i="26"/>
  <c r="Z14" i="26"/>
  <c r="M14" i="26"/>
  <c r="O28" i="26"/>
  <c r="X39" i="26"/>
  <c r="Z51" i="26"/>
  <c r="R52" i="26"/>
  <c r="R53" i="26"/>
  <c r="R51" i="26"/>
  <c r="R61" i="26"/>
  <c r="R28" i="26"/>
  <c r="O45" i="26"/>
  <c r="U65" i="26"/>
  <c r="O39" i="26"/>
  <c r="AF39" i="26"/>
  <c r="O59" i="26"/>
  <c r="Z43" i="26"/>
  <c r="U53" i="26"/>
  <c r="O16" i="26"/>
  <c r="R21" i="26"/>
  <c r="U26" i="26"/>
  <c r="O52" i="26"/>
  <c r="R37" i="26"/>
  <c r="R45" i="26"/>
  <c r="X52" i="26"/>
  <c r="L68" i="26"/>
  <c r="J14" i="26"/>
  <c r="O20" i="26"/>
  <c r="O25" i="26"/>
  <c r="O33" i="26"/>
  <c r="U36" i="26"/>
  <c r="O61" i="26"/>
  <c r="U61" i="26"/>
  <c r="AF61" i="26"/>
  <c r="R69" i="26"/>
  <c r="O22" i="26"/>
  <c r="O32" i="26"/>
  <c r="U22" i="26"/>
  <c r="R35" i="26"/>
  <c r="L51" i="26"/>
  <c r="U57" i="26"/>
  <c r="R27" i="26"/>
  <c r="AF41" i="26"/>
  <c r="R44" i="26"/>
  <c r="X48" i="26"/>
  <c r="J51" i="26"/>
  <c r="Z55" i="26"/>
  <c r="R15" i="26"/>
  <c r="U15" i="26"/>
  <c r="O21" i="26"/>
  <c r="O26" i="26"/>
  <c r="U27" i="26"/>
  <c r="AC31" i="26"/>
  <c r="O35" i="26"/>
  <c r="O36" i="26"/>
  <c r="O37" i="26"/>
  <c r="U44" i="26"/>
  <c r="X70" i="26"/>
  <c r="AE14" i="26"/>
  <c r="R20" i="26"/>
  <c r="O24" i="26"/>
  <c r="R25" i="26"/>
  <c r="X26" i="26"/>
  <c r="AF26" i="26"/>
  <c r="U35" i="26"/>
  <c r="X36" i="26"/>
  <c r="U37" i="26"/>
  <c r="Y55" i="26"/>
  <c r="R59" i="26"/>
  <c r="U59" i="26"/>
  <c r="AF59" i="26"/>
  <c r="AE68" i="26"/>
  <c r="U69" i="26"/>
  <c r="U20" i="26"/>
  <c r="R24" i="26"/>
  <c r="X25" i="26"/>
  <c r="Z31" i="26"/>
  <c r="Z39" i="26"/>
  <c r="AF40" i="26"/>
  <c r="AE51" i="26"/>
  <c r="O63" i="26"/>
  <c r="R23" i="26"/>
  <c r="U24" i="26"/>
  <c r="U32" i="26"/>
  <c r="R33" i="26"/>
  <c r="AF49" i="26"/>
  <c r="O57" i="26"/>
  <c r="R63" i="26"/>
  <c r="X27" i="26"/>
  <c r="U23" i="26"/>
  <c r="X29" i="26"/>
  <c r="U33" i="26"/>
  <c r="Y43" i="26"/>
  <c r="Y51" i="26"/>
  <c r="R57" i="26"/>
  <c r="U63" i="26"/>
  <c r="AE43" i="26"/>
  <c r="O47" i="26"/>
  <c r="O43" i="26"/>
  <c r="J55" i="26"/>
  <c r="R56" i="26"/>
  <c r="L55" i="26"/>
  <c r="O56" i="26"/>
  <c r="R64" i="26"/>
  <c r="O64" i="26"/>
  <c r="Y14" i="26"/>
  <c r="X17" i="26"/>
  <c r="X18" i="26"/>
  <c r="X19" i="26"/>
  <c r="AF28" i="26"/>
  <c r="R29" i="26"/>
  <c r="AE31" i="26"/>
  <c r="X34" i="26"/>
  <c r="AE39" i="26"/>
  <c r="J39" i="26"/>
  <c r="L43" i="26"/>
  <c r="X46" i="26"/>
  <c r="X47" i="26"/>
  <c r="U48" i="26"/>
  <c r="AC55" i="26"/>
  <c r="X56" i="26"/>
  <c r="X64" i="26"/>
  <c r="R65" i="26"/>
  <c r="O65" i="26"/>
  <c r="Z68" i="26"/>
  <c r="O68" i="26"/>
  <c r="AC43" i="26"/>
  <c r="J43" i="26"/>
  <c r="AC51" i="26"/>
  <c r="Y68" i="26"/>
  <c r="O17" i="26"/>
  <c r="O18" i="26"/>
  <c r="R19" i="26"/>
  <c r="AF20" i="26"/>
  <c r="O34" i="26"/>
  <c r="R46" i="26"/>
  <c r="R58" i="26"/>
  <c r="O58" i="26"/>
  <c r="R60" i="26"/>
  <c r="O60" i="26"/>
  <c r="R62" i="26"/>
  <c r="O62" i="26"/>
  <c r="R66" i="26"/>
  <c r="O66" i="26"/>
  <c r="L14" i="26"/>
  <c r="AF16" i="26"/>
  <c r="R17" i="26"/>
  <c r="U18" i="26"/>
  <c r="U19" i="26"/>
  <c r="X21" i="26"/>
  <c r="AF21" i="26"/>
  <c r="X22" i="26"/>
  <c r="X23" i="26"/>
  <c r="O29" i="26"/>
  <c r="J31" i="26"/>
  <c r="Y31" i="26"/>
  <c r="R32" i="26"/>
  <c r="L31" i="26"/>
  <c r="U34" i="26"/>
  <c r="Y39" i="26"/>
  <c r="X44" i="26"/>
  <c r="X45" i="26"/>
  <c r="AF45" i="26"/>
  <c r="U46" i="26"/>
  <c r="U43" i="26"/>
  <c r="R47" i="26"/>
  <c r="R48" i="26"/>
  <c r="O51" i="26"/>
  <c r="U51" i="26"/>
  <c r="X53" i="26"/>
  <c r="AE55" i="26"/>
  <c r="U56" i="26"/>
  <c r="U58" i="26"/>
  <c r="U60" i="26"/>
  <c r="U62" i="26"/>
  <c r="U64" i="26"/>
  <c r="U66" i="26"/>
  <c r="AC68" i="26"/>
  <c r="J68" i="26"/>
  <c r="U70" i="26"/>
  <c r="U68" i="26"/>
  <c r="R70" i="26"/>
  <c r="X69" i="26"/>
  <c r="X68" i="26"/>
  <c r="AF48" i="26"/>
  <c r="R31" i="26"/>
  <c r="AF65" i="26"/>
  <c r="AF33" i="26"/>
  <c r="AF15" i="26"/>
  <c r="X31" i="26"/>
  <c r="AF53" i="26"/>
  <c r="AF22" i="26"/>
  <c r="AF18" i="26"/>
  <c r="AF57" i="26"/>
  <c r="AF52" i="26"/>
  <c r="X55" i="26"/>
  <c r="AF63" i="26"/>
  <c r="AF35" i="26"/>
  <c r="U31" i="26"/>
  <c r="AF62" i="26"/>
  <c r="AF27" i="26"/>
  <c r="R14" i="26"/>
  <c r="U14" i="26"/>
  <c r="AF70" i="26"/>
  <c r="X14" i="26"/>
  <c r="AF23" i="26"/>
  <c r="AF64" i="26"/>
  <c r="AF25" i="26"/>
  <c r="AF37" i="26"/>
  <c r="AF19" i="26"/>
  <c r="AF32" i="26"/>
  <c r="AF24" i="26"/>
  <c r="AF36" i="26"/>
  <c r="R43" i="26"/>
  <c r="AF34" i="26"/>
  <c r="X43" i="26"/>
  <c r="AF66" i="26"/>
  <c r="AF60" i="26"/>
  <c r="AF69" i="26"/>
  <c r="AF44" i="26"/>
  <c r="R68" i="26"/>
  <c r="AF68" i="26"/>
  <c r="X51" i="26"/>
  <c r="AF51" i="26"/>
  <c r="R55" i="26"/>
  <c r="AF46" i="26"/>
  <c r="AF58" i="26"/>
  <c r="AF17" i="26"/>
  <c r="O14" i="26"/>
  <c r="O31" i="26"/>
  <c r="AF31" i="26"/>
  <c r="U55" i="26"/>
  <c r="AF29" i="26"/>
  <c r="L74" i="26"/>
  <c r="AF56" i="26"/>
  <c r="O55" i="26"/>
  <c r="AF47" i="26"/>
  <c r="AF55" i="26"/>
  <c r="AF14" i="26"/>
  <c r="AF43" i="26"/>
  <c r="C67" i="25"/>
  <c r="C68" i="25"/>
  <c r="C69" i="25"/>
  <c r="C70" i="25"/>
  <c r="C66" i="25"/>
  <c r="D36" i="25"/>
  <c r="D37" i="25"/>
  <c r="D38" i="25"/>
  <c r="D39" i="25"/>
  <c r="D35" i="25"/>
  <c r="C36" i="25"/>
  <c r="C37" i="25"/>
  <c r="C38" i="25"/>
  <c r="C39" i="25"/>
  <c r="C35" i="25"/>
  <c r="B36" i="25"/>
  <c r="B67" i="25"/>
  <c r="B37" i="25"/>
  <c r="B68" i="25"/>
  <c r="B38" i="25"/>
  <c r="B69" i="25"/>
  <c r="B39" i="25"/>
  <c r="B70" i="25"/>
  <c r="B35" i="25"/>
  <c r="B66" i="25"/>
  <c r="A34" i="25"/>
  <c r="C65" i="25"/>
  <c r="C64" i="25"/>
  <c r="C63" i="25"/>
  <c r="C62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D32" i="25"/>
  <c r="C32" i="25"/>
  <c r="B32" i="25"/>
  <c r="B65" i="25"/>
  <c r="D31" i="25"/>
  <c r="C31" i="25"/>
  <c r="B31" i="25"/>
  <c r="B64" i="25"/>
  <c r="A30" i="25"/>
  <c r="D29" i="25"/>
  <c r="C29" i="25"/>
  <c r="B29" i="25"/>
  <c r="B63" i="25"/>
  <c r="D28" i="25"/>
  <c r="C28" i="25"/>
  <c r="B28" i="25"/>
  <c r="B62" i="25"/>
  <c r="D27" i="25"/>
  <c r="C27" i="25"/>
  <c r="B27" i="25"/>
  <c r="B61" i="25"/>
  <c r="D26" i="25"/>
  <c r="C26" i="25"/>
  <c r="B26" i="25"/>
  <c r="B60" i="25"/>
  <c r="D25" i="25"/>
  <c r="C25" i="25"/>
  <c r="B25" i="25"/>
  <c r="B59" i="25"/>
  <c r="D24" i="25"/>
  <c r="C24" i="25"/>
  <c r="B24" i="25"/>
  <c r="B58" i="25"/>
  <c r="D23" i="25"/>
  <c r="C23" i="25"/>
  <c r="B23" i="25"/>
  <c r="B57" i="25"/>
  <c r="D22" i="25"/>
  <c r="C22" i="25"/>
  <c r="B22" i="25"/>
  <c r="B56" i="25"/>
  <c r="D21" i="25"/>
  <c r="C21" i="25"/>
  <c r="B21" i="25"/>
  <c r="B55" i="25"/>
  <c r="D20" i="25"/>
  <c r="C20" i="25"/>
  <c r="B20" i="25"/>
  <c r="B54" i="25"/>
  <c r="A19" i="25"/>
  <c r="D18" i="25"/>
  <c r="C18" i="25"/>
  <c r="B18" i="25"/>
  <c r="B53" i="25"/>
  <c r="E17" i="25"/>
  <c r="D17" i="25"/>
  <c r="C17" i="25"/>
  <c r="B17" i="25"/>
  <c r="B52" i="25"/>
  <c r="E16" i="25"/>
  <c r="D16" i="25"/>
  <c r="C16" i="25"/>
  <c r="B16" i="25"/>
  <c r="B51" i="25"/>
  <c r="E15" i="25"/>
  <c r="D15" i="25"/>
  <c r="C15" i="25"/>
  <c r="B15" i="25"/>
  <c r="B50" i="25"/>
  <c r="E14" i="25"/>
  <c r="D14" i="25"/>
  <c r="C14" i="25"/>
  <c r="B14" i="25"/>
  <c r="B49" i="25"/>
  <c r="E13" i="25"/>
  <c r="D13" i="25"/>
  <c r="C13" i="25"/>
  <c r="B13" i="25"/>
  <c r="B48" i="25"/>
  <c r="E12" i="25"/>
  <c r="D12" i="25"/>
  <c r="C12" i="25"/>
  <c r="B12" i="25"/>
  <c r="B47" i="25"/>
  <c r="E11" i="25"/>
  <c r="D11" i="25"/>
  <c r="C11" i="25"/>
  <c r="B11" i="25"/>
  <c r="B46" i="25"/>
  <c r="E10" i="25"/>
  <c r="D10" i="25"/>
  <c r="C10" i="25"/>
  <c r="B10" i="25"/>
  <c r="B45" i="25"/>
  <c r="E9" i="25"/>
  <c r="D9" i="25"/>
  <c r="C9" i="25"/>
  <c r="B9" i="25"/>
  <c r="B44" i="25"/>
  <c r="E8" i="25"/>
  <c r="B43" i="25"/>
  <c r="C20" i="24"/>
  <c r="C19" i="24"/>
  <c r="C18" i="24"/>
  <c r="C17" i="24"/>
  <c r="C16" i="24"/>
  <c r="D11" i="24"/>
  <c r="D13" i="24"/>
  <c r="C13" i="24"/>
  <c r="B13" i="24"/>
  <c r="B20" i="24"/>
  <c r="A12" i="24"/>
  <c r="B11" i="24"/>
  <c r="B19" i="24"/>
  <c r="B18" i="24"/>
  <c r="B17" i="24"/>
  <c r="B16" i="24"/>
  <c r="A7" i="24"/>
  <c r="C11" i="23"/>
  <c r="D8" i="23"/>
  <c r="C8" i="23"/>
  <c r="B8" i="23"/>
  <c r="B11" i="23"/>
  <c r="A7" i="23"/>
  <c r="A14" i="22"/>
  <c r="A7" i="22"/>
  <c r="C11" i="21"/>
  <c r="U139" i="7"/>
  <c r="E13" i="24"/>
  <c r="U138" i="7"/>
  <c r="E8" i="23"/>
  <c r="U102" i="7"/>
  <c r="E15" i="22"/>
  <c r="U101" i="7"/>
  <c r="E8" i="21"/>
  <c r="U59" i="7"/>
  <c r="U58" i="7"/>
  <c r="U57" i="7"/>
  <c r="U54" i="7"/>
  <c r="U53" i="7"/>
  <c r="U52" i="7"/>
  <c r="U51" i="7"/>
  <c r="W51" i="7"/>
  <c r="E8" i="22"/>
  <c r="D8" i="21"/>
  <c r="C8" i="21"/>
  <c r="B8" i="21"/>
  <c r="B11" i="21"/>
  <c r="A7" i="21"/>
  <c r="U39" i="7"/>
  <c r="E32" i="25"/>
  <c r="U38" i="7"/>
  <c r="E31" i="25"/>
  <c r="A30" i="19"/>
  <c r="E27" i="25"/>
  <c r="E28" i="25"/>
  <c r="E29" i="25"/>
  <c r="E20" i="25"/>
  <c r="E21" i="25"/>
  <c r="E22" i="25"/>
  <c r="E23" i="25"/>
  <c r="A19" i="19"/>
  <c r="E32" i="19"/>
  <c r="E31" i="19"/>
  <c r="B37" i="19"/>
  <c r="B38" i="19"/>
  <c r="B39" i="19"/>
  <c r="B40" i="19"/>
  <c r="B41" i="19"/>
  <c r="B42" i="19"/>
  <c r="B43" i="19"/>
  <c r="B44" i="19"/>
  <c r="B45" i="19"/>
  <c r="B46" i="19"/>
  <c r="B36" i="19"/>
  <c r="C16" i="20"/>
  <c r="C17" i="20"/>
  <c r="C18" i="20"/>
  <c r="C19" i="20"/>
  <c r="C15" i="20"/>
  <c r="U43" i="7"/>
  <c r="E36" i="25"/>
  <c r="U44" i="7"/>
  <c r="E37" i="25"/>
  <c r="U45" i="7"/>
  <c r="E38" i="25"/>
  <c r="U46" i="7"/>
  <c r="E39" i="25"/>
  <c r="U42" i="7"/>
  <c r="E35" i="25"/>
  <c r="D9" i="20"/>
  <c r="D10" i="20"/>
  <c r="D11" i="20"/>
  <c r="D12" i="20"/>
  <c r="D8" i="20"/>
  <c r="C9" i="20"/>
  <c r="C10" i="20"/>
  <c r="C11" i="20"/>
  <c r="C12" i="20"/>
  <c r="C8" i="20"/>
  <c r="B9" i="20"/>
  <c r="B16" i="20"/>
  <c r="B10" i="20"/>
  <c r="B17" i="20"/>
  <c r="B11" i="20"/>
  <c r="B18" i="20"/>
  <c r="B12" i="20"/>
  <c r="B19" i="20"/>
  <c r="B8" i="20"/>
  <c r="B15" i="20"/>
  <c r="A7" i="20"/>
  <c r="E12" i="20"/>
  <c r="E26" i="25"/>
  <c r="E25" i="25"/>
  <c r="E10" i="20"/>
  <c r="E9" i="20"/>
  <c r="E24" i="25"/>
  <c r="E8" i="20"/>
  <c r="E11" i="20"/>
  <c r="V11" i="7"/>
  <c r="G24" i="15"/>
  <c r="G23" i="15"/>
  <c r="G22" i="15"/>
  <c r="G12" i="15"/>
  <c r="E10" i="15"/>
  <c r="E11" i="15"/>
  <c r="E13" i="15"/>
  <c r="E9" i="15"/>
  <c r="G9" i="15"/>
  <c r="D10" i="15"/>
  <c r="D22" i="15"/>
  <c r="D34" i="15"/>
  <c r="D60" i="15"/>
  <c r="D11" i="15"/>
  <c r="D23" i="15"/>
  <c r="D35" i="15"/>
  <c r="D61" i="15"/>
  <c r="D12" i="15"/>
  <c r="D24" i="15"/>
  <c r="D36" i="15"/>
  <c r="D62" i="15"/>
  <c r="D13" i="15"/>
  <c r="D25" i="15"/>
  <c r="D37" i="15"/>
  <c r="D63" i="15"/>
  <c r="D9" i="15"/>
  <c r="D21" i="15"/>
  <c r="D33" i="15"/>
  <c r="D59" i="15"/>
  <c r="C10" i="15"/>
  <c r="C22" i="15"/>
  <c r="C34" i="15"/>
  <c r="C60" i="15"/>
  <c r="C11" i="15"/>
  <c r="C23" i="15"/>
  <c r="C35" i="15"/>
  <c r="C61" i="15"/>
  <c r="C12" i="15"/>
  <c r="C24" i="15"/>
  <c r="C36" i="15"/>
  <c r="C62" i="15"/>
  <c r="C13" i="15"/>
  <c r="C25" i="15"/>
  <c r="C37" i="15"/>
  <c r="C63" i="15"/>
  <c r="C9" i="15"/>
  <c r="C21" i="15"/>
  <c r="C33" i="15"/>
  <c r="C59" i="15"/>
  <c r="B10" i="15"/>
  <c r="B11" i="15"/>
  <c r="B12" i="15"/>
  <c r="B13" i="15"/>
  <c r="B9" i="15"/>
  <c r="A8" i="15"/>
  <c r="A20" i="15"/>
  <c r="A32" i="15"/>
  <c r="A58" i="15"/>
  <c r="B23" i="15"/>
  <c r="B35" i="15"/>
  <c r="B61" i="15"/>
  <c r="B69" i="15"/>
  <c r="B25" i="15"/>
  <c r="B37" i="15"/>
  <c r="B63" i="15"/>
  <c r="B71" i="15"/>
  <c r="B24" i="15"/>
  <c r="B36" i="15"/>
  <c r="B62" i="15"/>
  <c r="B70" i="15"/>
  <c r="B21" i="15"/>
  <c r="B33" i="15"/>
  <c r="B59" i="15"/>
  <c r="B67" i="15"/>
  <c r="B22" i="15"/>
  <c r="B34" i="15"/>
  <c r="B60" i="15"/>
  <c r="B68" i="15"/>
  <c r="P137" i="7"/>
  <c r="P37" i="7"/>
  <c r="P41" i="7"/>
  <c r="L19" i="18"/>
  <c r="L16" i="18"/>
  <c r="C7" i="10"/>
  <c r="C6" i="10"/>
  <c r="G8" i="14"/>
  <c r="B8" i="14"/>
  <c r="A7" i="14"/>
  <c r="B10" i="11"/>
  <c r="C10" i="11"/>
  <c r="C9" i="11"/>
  <c r="B9" i="11"/>
  <c r="C8" i="11"/>
  <c r="B8" i="11"/>
  <c r="B9" i="10"/>
  <c r="B6" i="10"/>
  <c r="A7" i="11"/>
</calcChain>
</file>

<file path=xl/sharedStrings.xml><?xml version="1.0" encoding="utf-8"?>
<sst xmlns="http://schemas.openxmlformats.org/spreadsheetml/2006/main" count="2476" uniqueCount="693">
  <si>
    <t>SASARAN STRATEGIS</t>
  </si>
  <si>
    <t>INDIKATOR KINERJA SASARAN</t>
  </si>
  <si>
    <t>TW 1</t>
  </si>
  <si>
    <t>TW 2</t>
  </si>
  <si>
    <t>TW 3</t>
  </si>
  <si>
    <t>TW 4</t>
  </si>
  <si>
    <t>PROGRAM</t>
  </si>
  <si>
    <t>KEGIATAN</t>
  </si>
  <si>
    <t>INDIKATOR KINERJA KEGIATAN</t>
  </si>
  <si>
    <t>SATUAN</t>
  </si>
  <si>
    <t>ANGGARAN</t>
  </si>
  <si>
    <t>NO</t>
  </si>
  <si>
    <t>Persen</t>
  </si>
  <si>
    <t>Persentase</t>
  </si>
  <si>
    <t>PENANGGUNG JAWAB</t>
  </si>
  <si>
    <t>TARGET KINERJA</t>
  </si>
  <si>
    <t>contoh format perjanjian kinerja pejabat eselon III</t>
  </si>
  <si>
    <t>NO.</t>
  </si>
  <si>
    <t>PROGRAM OPD</t>
  </si>
  <si>
    <t xml:space="preserve">INDIKATOR KINERJA PROGRAM </t>
  </si>
  <si>
    <t xml:space="preserve">SATUAN </t>
  </si>
  <si>
    <t>TARGET</t>
  </si>
  <si>
    <t xml:space="preserve">Sasaran 2: </t>
  </si>
  <si>
    <t xml:space="preserve">Sasaran 3 : </t>
  </si>
  <si>
    <t xml:space="preserve">Sasaran 4: </t>
  </si>
  <si>
    <t>Program</t>
  </si>
  <si>
    <t>Anggaran</t>
  </si>
  <si>
    <t>Rp.</t>
  </si>
  <si>
    <t>(………………….,…………………..2017)</t>
  </si>
  <si>
    <t>KEPALA OPD</t>
  </si>
  <si>
    <t>SEKRETARIS/KEPALA BIDANG</t>
  </si>
  <si>
    <t>(                                                 )</t>
  </si>
  <si>
    <t>(                                               )</t>
  </si>
  <si>
    <t>KEGIATAN OPD</t>
  </si>
  <si>
    <t xml:space="preserve">Program 2: </t>
  </si>
  <si>
    <t xml:space="preserve">Program 3: </t>
  </si>
  <si>
    <t xml:space="preserve">Program 4: </t>
  </si>
  <si>
    <t>Kegiatan</t>
  </si>
  <si>
    <t>BIDANG……………………….DINAS………………………………..</t>
  </si>
  <si>
    <t>Angka Partispasi Murni di suatu wilayah pada kurun waktu tertentu</t>
  </si>
  <si>
    <t>Angka Partispasi Murni Usia Sekolah disuatu wilayah pada kurun waktu tertentu</t>
  </si>
  <si>
    <t>Persentase lulusan SD yang melanjutkan ke SMP</t>
  </si>
  <si>
    <t>Persentase lulusan SMA yang melanjutkan ke SMA</t>
  </si>
  <si>
    <t>PERJANJIAN KINERJA ESELON III TAHUN 2017</t>
  </si>
  <si>
    <t>Rata-rata</t>
  </si>
  <si>
    <t>Program Pelayanan Administrasi Perkantoran</t>
  </si>
  <si>
    <t>Penyediaan Jasa Peralatan dan Perlengkapan Kantor Dinas Kelautan dan Perikanan</t>
  </si>
  <si>
    <t>Subag Umum</t>
  </si>
  <si>
    <t>TU UPTD PPMHP</t>
  </si>
  <si>
    <t>Penyediaan Jasa Peralatan &amp; Per­lengkapan Kantor UPTD PPSKI</t>
  </si>
  <si>
    <t>Jumlah pembinaan &amp; pelayanan peralatan kantor, pengelolaan keuangan dan administrasi kantor</t>
  </si>
  <si>
    <t>Satuan</t>
  </si>
  <si>
    <t>Anggaran (Rp)</t>
  </si>
  <si>
    <t>Indikator Kegiatan</t>
  </si>
  <si>
    <t>Terwujudnya Kelembagaan Dan Tatalaksana Pemerintahan Daerah Yang Kuat dan Transparan dalam mendukung reformasi birokrasi</t>
  </si>
  <si>
    <t>Meningkatnya produksi dan produktivitas perikanan</t>
  </si>
  <si>
    <t>ton</t>
  </si>
  <si>
    <t>Rp .juta</t>
  </si>
  <si>
    <t>Peningkatan Sarana &amp; Prasarana Perikanan Tangkap</t>
  </si>
  <si>
    <t>Seksi Perikanan Tangkap</t>
  </si>
  <si>
    <t>Penyusunan data statistik perikanan tangkap</t>
  </si>
  <si>
    <t>Jumlah informasi dan data statistik perikanan tangkap 50 eks</t>
  </si>
  <si>
    <t>Volume produksi perikanan Tangkap (ton)</t>
  </si>
  <si>
    <t>Program Pengelolaan Perikanan Tangkap</t>
  </si>
  <si>
    <t>Nilai produksi perikanan Tangkap (Rp.Jt)</t>
  </si>
  <si>
    <t>Jumlah pengelolaan tata usaha, rumah tangga, administrasi persuratan, kearsipan dan pengelolaan perlengkapan 5 jenis</t>
  </si>
  <si>
    <t>Sasaran Strategis</t>
  </si>
  <si>
    <t>Indikator Kinerja</t>
  </si>
  <si>
    <t>Penanggung Jawab</t>
  </si>
  <si>
    <t>TW1 = 25%
TW2 = 50%
TW3 = 75%
TW4 = 100%</t>
  </si>
  <si>
    <t>Jumlah kapal penangkap ikan yg memenuhi stan-dar laik laut, laik tangkap dan laik simpan 20 unit</t>
  </si>
  <si>
    <t>TW1 = 70.000
TW2 = 140.000
TW3 = 210.000
TW4 = 332.450</t>
  </si>
  <si>
    <t xml:space="preserve">Jumlah peserta Bimtek perencanaan pelabuhan dan bimtek peningkatan kemampuan pengelolaan pelabuhan perikanan 60 org; </t>
  </si>
  <si>
    <t xml:space="preserve">Jumlah sarana alat tangkap dan alat bantu penangkapan ikan 40 unit; </t>
  </si>
  <si>
    <t>TW1 = 1.108.000
TW2 = 2.216.000
TW3 = 3.324.000
TW4 = 4.434.272</t>
  </si>
  <si>
    <t>Jumlah sarana dan fasilitas kebutuhan kantor 16 jenis;</t>
  </si>
  <si>
    <t>TW1 = 4
TW2 = 8
TW3 = 12
TW4 = 16</t>
  </si>
  <si>
    <t>TW1 = 1
TW2 = 2
TW3 = 4
TW4 = 5</t>
  </si>
  <si>
    <t>Target 
(Kumulati)</t>
  </si>
  <si>
    <t>Jumlah pembinaan dan pelayanan peralatan kantor UPTD PPSKI 100%</t>
  </si>
  <si>
    <t>TW1 = 10
TW2 = 20
TW3 = 30
TW4 = 40</t>
  </si>
  <si>
    <t>TW1 = 0
TW2 = 60
TW3 = 60
TW4 = 60</t>
  </si>
  <si>
    <t>TW1 = 0
TW2 = 10
TW3 = 20
TW4 = 20</t>
  </si>
  <si>
    <t>TW1 = 0
TW2 = 50 TW3= 50
TW4 = 50</t>
  </si>
  <si>
    <t>Realisasi</t>
  </si>
  <si>
    <t>%</t>
  </si>
  <si>
    <t>untuk monev  (Triwulan)tambahkan kolom</t>
  </si>
  <si>
    <t>PENGUKURAN KINERJA ESELON III TAHUN 2017</t>
  </si>
  <si>
    <t>contoh format Hasil Monev pengukuran  kinerja pejabat eselon III</t>
  </si>
  <si>
    <t>TRIWULAN I</t>
  </si>
  <si>
    <t>Penyusunan LAKIP</t>
  </si>
  <si>
    <t>Jumlah dokumen tepat waktu</t>
  </si>
  <si>
    <t>dok</t>
  </si>
  <si>
    <t>unit</t>
  </si>
  <si>
    <t>Sasaran</t>
  </si>
  <si>
    <t>REALISASI</t>
  </si>
  <si>
    <t>% CAPAIAN</t>
  </si>
  <si>
    <t>KETERANGAN</t>
  </si>
  <si>
    <t>SASARAN</t>
  </si>
  <si>
    <t>INDIKATOR</t>
  </si>
  <si>
    <t>TARGET TAHUN 2016</t>
  </si>
  <si>
    <t>TARGET TAHUN 2017</t>
  </si>
  <si>
    <t>TARGET TAHUN 2018</t>
  </si>
  <si>
    <t>1.</t>
  </si>
  <si>
    <t>2.</t>
  </si>
  <si>
    <t>14 Kab/Kota dengan kategori Tinggi</t>
  </si>
  <si>
    <t>13 Kab/Kota dengan kategori Tinggi</t>
  </si>
  <si>
    <t>15 Kab/Kota dengan kategori Tinggi</t>
  </si>
  <si>
    <t>16 Kab/Kota dengan kategori Tinggi</t>
  </si>
  <si>
    <t>34 SKPD dengan nilai &gt; 65,00</t>
  </si>
  <si>
    <t>32 SKPD dengan nilai &gt; 65,00</t>
  </si>
  <si>
    <t>36 SKPD dengan nilai &gt; 65,00</t>
  </si>
  <si>
    <t>38 SKPD dengan nilai &gt; 65,00</t>
  </si>
  <si>
    <t>30 SKPD</t>
  </si>
  <si>
    <t>WTP</t>
  </si>
  <si>
    <t>3.</t>
  </si>
  <si>
    <t>.............................</t>
  </si>
  <si>
    <t>4.</t>
  </si>
  <si>
    <t>5.</t>
  </si>
  <si>
    <t>6.</t>
  </si>
  <si>
    <t>7.</t>
  </si>
  <si>
    <t>PERJANJIAN KINERJA TAHUN 2019</t>
  </si>
  <si>
    <t>DINAS KEPENDUDUKAN DAN PENCATATAN SIPIL</t>
  </si>
  <si>
    <t>KOTA PAREPARE</t>
  </si>
  <si>
    <t>meningkatnya akuntabilitas kinerja urusan kependudukan dan pencatatan sipil</t>
  </si>
  <si>
    <t>Predikat Evaluasi SAKIP oleh APIP</t>
  </si>
  <si>
    <t>Indeks kepuasan masyarakat</t>
  </si>
  <si>
    <t>CC</t>
  </si>
  <si>
    <t>Baik (65)</t>
  </si>
  <si>
    <t>meningkatnya tertib administrasi kependudukan</t>
  </si>
  <si>
    <t>rasio penduduk ber-KTP per satuan penduduk</t>
  </si>
  <si>
    <t>-</t>
  </si>
  <si>
    <t>meningkatnya tertib administrasi pencatatan sipil</t>
  </si>
  <si>
    <t>meningkatnya kualitas data base kependudukan dan pencatatan sipil yang akurat, valid, dahn ter-update</t>
  </si>
  <si>
    <t>Cakupan penerbitan kartu Tanda penduduk (KTP)</t>
  </si>
  <si>
    <t>Rasio pasangan berakte nikah</t>
  </si>
  <si>
    <t>Persentase penduduk terdata dalam data base kependudukan skala provinsi</t>
  </si>
  <si>
    <t>Penerapan KTP nasional berbasis NIK</t>
  </si>
  <si>
    <t>ada</t>
  </si>
  <si>
    <t>Rasio bayi berakte kelahiran</t>
  </si>
  <si>
    <t>Peningkatan kapasitas sumber daya aparatur</t>
  </si>
  <si>
    <t>Penataan administrasi kependudukan</t>
  </si>
  <si>
    <t>Penataan administrasi pencatatan sipil</t>
  </si>
  <si>
    <t>Penataan data kependudukan dan pencatatan sipil</t>
  </si>
  <si>
    <t>Pelayanan Administrasi Perkantoran</t>
  </si>
  <si>
    <t>Peningkatan Pengembangan Sistem Pelaporan capaian kinerja Dan keuangan</t>
  </si>
  <si>
    <t>Peningkatan sarana dan prasarana aparatur</t>
  </si>
  <si>
    <t>RENCANA AKSI KINERJA SASARAN KECAMATAN UJUNG TAHUN 2020</t>
  </si>
  <si>
    <t xml:space="preserve">Persentase kepuasan pegawai dalam pelayanan administrasi umum dan kepegawaian </t>
  </si>
  <si>
    <t>Penyediaan Jasa Surat Menyurat</t>
  </si>
  <si>
    <t>Jumlah surat keluar</t>
  </si>
  <si>
    <t>Penyediaan Jasa Komunikasi Sumber daya air dan listrik</t>
  </si>
  <si>
    <t>Jumlah tagihan rekening telepon, air dan listrik yang terbayar</t>
  </si>
  <si>
    <t>Penyediaan Jasa Pemeliharaan dan Perizinan Kendaraan Dinas/ Operasional</t>
  </si>
  <si>
    <t>Jumlah kendaraan dinas/operasional  yang dibayarkan pajak tahunannya dan penggantian STNK</t>
  </si>
  <si>
    <t>Penyediaan jasa Administrasi Keuangan</t>
  </si>
  <si>
    <t>Jumlah  Jasa Tenaga Administrasi Keuangan yang dibayarkan</t>
  </si>
  <si>
    <t>Penyediaan Jasa Kebersihan Kantor</t>
  </si>
  <si>
    <t xml:space="preserve">Jumlah Jasa Petugas Kebersihan, Petugas Keamanan Kantor dan Operator Motor Kerampah yang dibayarkan </t>
  </si>
  <si>
    <t>Penyediaan komponen instalasi listrik/ penerangan bangunan</t>
  </si>
  <si>
    <t>Jumlah bahan Komponen instalasi listrik / penerangan</t>
  </si>
  <si>
    <t>Penyediaan bahan bacaan dan peralihan perundang-undangan</t>
  </si>
  <si>
    <t xml:space="preserve">Jumlah media cetak yang menjadi bahan bacaan </t>
  </si>
  <si>
    <t>Rapat-Rapat Koordinasi dan Konsultasi di Luar Daerah</t>
  </si>
  <si>
    <t>Jumlah Perjalanan Dinas yang dilaksanakan oleh Pejabat/Staf</t>
  </si>
  <si>
    <t>Optimalisasi operasional kelurahan</t>
  </si>
  <si>
    <t>Jumlah Bahan Operasional administrasi kesekretariatan</t>
  </si>
  <si>
    <t>Penunjang Penyelenggaraan kegiatan perkantoran</t>
  </si>
  <si>
    <t>Penyediaan Jasa BPJS Ketenagakerjaan</t>
  </si>
  <si>
    <t>Jumlah pembayaran yang dilakukan untuk Premi BPJS Ketenagakerjaan Tenaga Honorer</t>
  </si>
  <si>
    <t xml:space="preserve">Penyediaan Administrasi Pendukung Kegiatan Kelurahan  Labukkang </t>
  </si>
  <si>
    <t>Jumlah Administrasi Pendukung Kegiatan Kelurahan</t>
  </si>
  <si>
    <t>Penyediaan Administrasi Pendukung Kegiatan Kelurahan Mallusetasi</t>
  </si>
  <si>
    <t>Penyediaan Administrasi Pendukung Kegiatan Kelurahan  Lapadde</t>
  </si>
  <si>
    <t>Penyediaan Administrasi Pendukung Kegiatan Kelurahan Ujung Bulu</t>
  </si>
  <si>
    <t>Penyediaan Administrasi Pendukung Kegiatan Kelurahan Ujung Sabbang</t>
  </si>
  <si>
    <t xml:space="preserve"> </t>
  </si>
  <si>
    <t>surat</t>
  </si>
  <si>
    <t>tagihan</t>
  </si>
  <si>
    <t>jasa</t>
  </si>
  <si>
    <t>bahan</t>
  </si>
  <si>
    <t>Examplar</t>
  </si>
  <si>
    <t>kali</t>
  </si>
  <si>
    <t>Kasubag Administrasi Umum dan Kepegawaian</t>
  </si>
  <si>
    <t>Sekretaris Kecamatan</t>
  </si>
  <si>
    <t>Persentase peralatan dan perlengkapan  kantor dalam kondisi baik</t>
  </si>
  <si>
    <t xml:space="preserve">Pengadaan Meubeleur  </t>
  </si>
  <si>
    <t>Pemeliharaan rutin/berkala Rumah Jabatan</t>
  </si>
  <si>
    <t>Pemeliharaan rutin/berkala gedung kantor</t>
  </si>
  <si>
    <t>Pemeliharaan rutin/berkala Mobil Jabatan</t>
  </si>
  <si>
    <t>Pemeliharaan rutin/berkala kendaraan dinas</t>
  </si>
  <si>
    <t xml:space="preserve">Pengadaan peralatan dan perlengkapan gedung kantor </t>
  </si>
  <si>
    <t>Pemeliharaan sarana dan pra sarana Kelurahan</t>
  </si>
  <si>
    <t>Program Peningkatan Sarana dan Prasarana Aparatur</t>
  </si>
  <si>
    <t>Jumlah BBM Kendaraan Dinas/ Operasional yang diberikan kepada aparat</t>
  </si>
  <si>
    <t>liter</t>
  </si>
  <si>
    <t>Meningkatnya kinerja dan kompetensi aparatur</t>
  </si>
  <si>
    <t>Persentase Aparat  yang mengikuti Diklat Struktural/ Fungsional/  Teknis, Bimtek dan Kursus</t>
  </si>
  <si>
    <t>Program Peningkatan Kapasitas Sumber Daya Aparatur</t>
  </si>
  <si>
    <t>Pendidikan dan pelatihan formal</t>
  </si>
  <si>
    <t>Bimbingan Teknis dan Implementasi Peraturan Perundang-undangan</t>
  </si>
  <si>
    <t xml:space="preserve">Jumlah pegawai yang mengikuti diklat struktural/ fungsional/Teknis  </t>
  </si>
  <si>
    <t>Jumlah pegawai yang mengikuti Bimbingan Teknis/Kursus</t>
  </si>
  <si>
    <t xml:space="preserve">orang </t>
  </si>
  <si>
    <t>Program peningkatan pengembangan sistem pelaporan capaian kinerja dan keuangan</t>
  </si>
  <si>
    <t>Penyusunan Anggaran SKPD</t>
  </si>
  <si>
    <t>Penyusunan Renja SKPD</t>
  </si>
  <si>
    <t>Penyusunan Laporan Evaluasi Kinerja SKPD</t>
  </si>
  <si>
    <t>Penyusunan Laporan Penyelenggaraan Pengarusutamaan Gender</t>
  </si>
  <si>
    <t>Jumlah Dokumen LKjIP dan Perjanjian Kinerja yang disusun</t>
  </si>
  <si>
    <t>Jumlah dokumen Anggaran SKPD yang disusun</t>
  </si>
  <si>
    <t xml:space="preserve">Jumlah Dokumen Rencana Kerja Kecamatan yang disusun </t>
  </si>
  <si>
    <t>Jumlah Laporan Evaluasi Kinerja SKPD yang disusun</t>
  </si>
  <si>
    <t>Jumlah Laporan Penyelenggaraan Pengarusutamaan Gender yang disusun</t>
  </si>
  <si>
    <t>Laporan</t>
  </si>
  <si>
    <t>Dokumen</t>
  </si>
  <si>
    <t>Kasubag Keuangan dan Program</t>
  </si>
  <si>
    <t>Meningkatnya peran serta kelembagaan masyarakat dalam pembangunan</t>
  </si>
  <si>
    <t>Program Peningkatan Keberdayaan Masyarakat Pedesaan</t>
  </si>
  <si>
    <t>Penyediaan Operasional Administrasi PKK</t>
  </si>
  <si>
    <t>Peningkatan pelayanan terpadu masyarakat tingkat  RW/RT</t>
  </si>
  <si>
    <t xml:space="preserve"> Pemberdayaan Kelembagaan Masyarakat</t>
  </si>
  <si>
    <t>Pemberian Insentif Bagi Kader Pemberdayaan Masyarakat</t>
  </si>
  <si>
    <t>Penyelenggaraan Pemilihan Ketua RT/RW</t>
  </si>
  <si>
    <t>Penyelenggaraan Pemilihan Ketua LPMK</t>
  </si>
  <si>
    <t>Pelatihan Kader PKK</t>
  </si>
  <si>
    <t>Pelaksanaan Dzikir dan Tausiah Masyarakat Tingkat Kecamatan</t>
  </si>
  <si>
    <t>Penyelenggaraan Rapat Koordinasi Lintas Sektor Tingkat Kelurahan</t>
  </si>
  <si>
    <t>Penyediaan Jamban Keluarga Miskin (PW)</t>
  </si>
  <si>
    <t>Jumlah pelaksanaan dzikir dan Tausiah tingkat kecamatan</t>
  </si>
  <si>
    <t>Jumlah Jamban yang dibangun</t>
  </si>
  <si>
    <t>Program Peningkatan Partisipasi Masyarakat Dalam Membangun Desa</t>
  </si>
  <si>
    <t>Penyelenggaraan Musrenbang Kecamatan</t>
  </si>
  <si>
    <t>Intensifikasi penagihan PBB</t>
  </si>
  <si>
    <t xml:space="preserve">Jumlah Tim Intensifikasi penagihan PBB Tingkat Kecamatan dan Kelurahan </t>
  </si>
  <si>
    <t>Jumlah bahan operasional untuk Organisasi PKK</t>
  </si>
  <si>
    <t>Jumlah Laporan Pelayanan Terpadu Masyarakat Tingkat RW/RT</t>
  </si>
  <si>
    <t xml:space="preserve">Jumlah Laporan Lembaga Kemasyarakatan yang difasilitasi </t>
  </si>
  <si>
    <t>Jumlah Pembayaran Insentif KPM yang dilakukan</t>
  </si>
  <si>
    <t>Jumlah LPMK yang difasilitasi pemilihannya</t>
  </si>
  <si>
    <t>Jumlah Kader PKK yang mengikuti Pelatihan</t>
  </si>
  <si>
    <t>LPMK</t>
  </si>
  <si>
    <t>orang</t>
  </si>
  <si>
    <t xml:space="preserve">Program Mengintensifkan Penanganan Pengaduan Masyarakat </t>
  </si>
  <si>
    <t>Pembentukan unit khusus penanganan pengaduan masyarakat</t>
  </si>
  <si>
    <t xml:space="preserve">Jumlah pembayaran yang dilakukan atas transportasi aparat pelayanan penangangan pengaduan masyrakat  </t>
  </si>
  <si>
    <t>Penyelenggaraan Rapat Koordinasi Kecamatan</t>
  </si>
  <si>
    <t xml:space="preserve">Jumlah Laporan Pelaksanaan Rapat Koordinasi Tingkat Kecamatan  </t>
  </si>
  <si>
    <t>PENGUKURAN KINERJA ESELON IV TAHUN 2019</t>
  </si>
  <si>
    <t>KASUBAG KEUANGAN DAN PROGRAM</t>
  </si>
  <si>
    <t>TRIWULAN II</t>
  </si>
  <si>
    <t>PERJANJIAN KINERJA ESELON IV TAHUN 2020</t>
  </si>
  <si>
    <t xml:space="preserve">SEKRETARIS KECAMATAN UJUNG </t>
  </si>
  <si>
    <t xml:space="preserve">KASUBAG ADMINISTRASI UMUM DAN KEPEGAWAIAN KECAMATAN UJUNG </t>
  </si>
  <si>
    <t xml:space="preserve">KASUBAG KEUANGAN DAN PROGRAM KECAMATAN UJUNG </t>
  </si>
  <si>
    <t>KEPALA SUB BAGIAN KEUANGAN DAN PROGRAM</t>
  </si>
  <si>
    <t>RINY ANDRIANI, ST, MSi</t>
  </si>
  <si>
    <t>SEKRETARIS CAMAT</t>
  </si>
  <si>
    <t>SUHARNI HAFID, SE</t>
  </si>
  <si>
    <t>NIP         :  19700225 200604 2 006</t>
  </si>
  <si>
    <t>Pangkat : Penata Tk. I</t>
  </si>
  <si>
    <t>NIP         :  19790122 200212 2 009</t>
  </si>
  <si>
    <t>PAREPARE,        JANUARI 2020</t>
  </si>
  <si>
    <t>KEPALA SUB BAGIAN ADMINITRASI UMUM</t>
  </si>
  <si>
    <t>DAN KEPEGAWAIAN</t>
  </si>
  <si>
    <t xml:space="preserve">KASI PELAYANAN UMUM  DAN PEMBERDAYAAN MASYARAKAT KECAMATAN UJUNG </t>
  </si>
  <si>
    <t>Kasi Pelayanan Umum dan Pemberdayaan Masyarakat</t>
  </si>
  <si>
    <t>Kasi Pemelrintahan</t>
  </si>
  <si>
    <t>Kasi Ekonomi dan Kesra</t>
  </si>
  <si>
    <t>Kasi Pemeintahan</t>
  </si>
  <si>
    <t>Kasi Pemerintahan</t>
  </si>
  <si>
    <t>Kasi Tratntib</t>
  </si>
  <si>
    <t xml:space="preserve">KEPALA SEKSI PELAYANAN UMUM DAN </t>
  </si>
  <si>
    <t>PEMBERDAYAAN MASYARAKAT</t>
  </si>
  <si>
    <t>CAMAT UJUNG</t>
  </si>
  <si>
    <t>ULFAH LANTO, S.STP. MSi</t>
  </si>
  <si>
    <t>Pangkat : Pembina</t>
  </si>
  <si>
    <t>NIP         : 19810707 199912 2 001</t>
  </si>
  <si>
    <t xml:space="preserve">KASI EKONOMI DAN KESEJAHTERAAN RAKYAT KECAMATAN UJUNG </t>
  </si>
  <si>
    <t>ANDI SYAMSUDDIN, SE</t>
  </si>
  <si>
    <t xml:space="preserve">Pangkat : Penata </t>
  </si>
  <si>
    <t>NIP        : 19680508 200701 1 026</t>
  </si>
  <si>
    <t>NIP        : 19810707 199912 2 001</t>
  </si>
  <si>
    <t>KEPALA SEKSI KETENTRAMAN DAN KETERTIBAN</t>
  </si>
  <si>
    <t>MUHAMMAD IQBAL RAMLI, S.Sos</t>
  </si>
  <si>
    <t>NIP        : 19780813 200212 1 003</t>
  </si>
  <si>
    <t>KASI KECAMATAN UJUNG KETENTRAMAN DAN  KETERTIBAN KECAMATAN UJUNG</t>
  </si>
  <si>
    <t xml:space="preserve">KASI PEMERINTAHAN  KECAMATAN UJUNG </t>
  </si>
  <si>
    <t>KEPALA SEKSI PEMERINTAHAN</t>
  </si>
  <si>
    <t>……………………………</t>
  </si>
  <si>
    <t xml:space="preserve">Pangkat : </t>
  </si>
  <si>
    <t xml:space="preserve">NIP        :  </t>
  </si>
  <si>
    <t>MONITORING RENCANA AKSI KINERJA SASARAN KECAMATAN UJUNG TAHUN 2019</t>
  </si>
  <si>
    <t>RENCANA AKSI</t>
  </si>
  <si>
    <t>KECAMATAN UJUNG KOTA PAREPARE</t>
  </si>
  <si>
    <t xml:space="preserve"> TAHUN ANGGARAN 2019</t>
  </si>
  <si>
    <t xml:space="preserve">Sasaran Pembangunan Tahunan Kab/Kota : Mewujudkan tata kelola pemerintahan yang baik  </t>
  </si>
  <si>
    <t>No</t>
  </si>
  <si>
    <t>Tujuan</t>
  </si>
  <si>
    <t>Target 2016</t>
  </si>
  <si>
    <t xml:space="preserve">Program dan Kegiatan </t>
  </si>
  <si>
    <t>Indikator Kinerja Kegiatan (output)</t>
  </si>
  <si>
    <t>Target Kinerja dan Anggaran Tahun 2019</t>
  </si>
  <si>
    <t>Target Kinerja dan Anggaran per Triwulan:</t>
  </si>
  <si>
    <t>Total Target Kinerja dan Anggaran Tahun 2016</t>
  </si>
  <si>
    <t>NON RKPD</t>
  </si>
  <si>
    <t>NON RENSTRA</t>
  </si>
  <si>
    <t>JUMLAH</t>
  </si>
  <si>
    <t>NON RPJMD</t>
  </si>
  <si>
    <t>JUMLAH PROGRAM</t>
  </si>
  <si>
    <t>RASIO CK RKPD</t>
  </si>
  <si>
    <t>RASIO CK RPJMD</t>
  </si>
  <si>
    <t>I</t>
  </si>
  <si>
    <t>II</t>
  </si>
  <si>
    <t>III</t>
  </si>
  <si>
    <t>IV</t>
  </si>
  <si>
    <t>Kinerja</t>
  </si>
  <si>
    <t xml:space="preserve">Anggaran </t>
  </si>
  <si>
    <t>KEG.</t>
  </si>
  <si>
    <t>Rp. (000)</t>
  </si>
  <si>
    <t>PROG</t>
  </si>
  <si>
    <t>JML</t>
  </si>
  <si>
    <t>K</t>
  </si>
  <si>
    <t>Rp</t>
  </si>
  <si>
    <t>Meningkatkan pelayanan kinerja  aparatur</t>
  </si>
  <si>
    <t>Meningkatnya efektifitas dan efisiensi pengelolaan administrasi umum dan keuangan</t>
  </si>
  <si>
    <t>Persentase pelayanan administrasi perkantoran</t>
  </si>
  <si>
    <t>Penyediaan jasa surat menyurat</t>
  </si>
  <si>
    <t>penyediaan jasa komunikasi, sumber daya air dan listrik</t>
  </si>
  <si>
    <t>penyediaan jasa peralatan dan perlengkapan kantor</t>
  </si>
  <si>
    <t>Jumlah Pemeliharaan peralatan dan perlengkapan kantor yang dilakukan</t>
  </si>
  <si>
    <t>Penyediaan jasa pemeliharaan dan perizinan kendaraan  dinas/ operasional</t>
  </si>
  <si>
    <t>penyediaan jasa administrasi keuangan</t>
  </si>
  <si>
    <t>penyediaan jasa kebersihan kantor</t>
  </si>
  <si>
    <t>penyediaan jasa perbaikan peralatan kerja</t>
  </si>
  <si>
    <t>Jumlahi perbaikan  peralatan kerja yang dilakukan</t>
  </si>
  <si>
    <t>penyediaan komponen instalasi listrik/penerangan bangunan kantor</t>
  </si>
  <si>
    <t>penyediaan bahan bacaan dan peraturan perundang-undangan</t>
  </si>
  <si>
    <t>Penyediaan bahan logistik kantor</t>
  </si>
  <si>
    <t xml:space="preserve">Jumlah Bahan Logistik kantor yang disediakan </t>
  </si>
  <si>
    <t>rapat-rapat koordinasi dan konsultasi keluar daerah</t>
  </si>
  <si>
    <t>optimalisasi operasional kelurahan</t>
  </si>
  <si>
    <t xml:space="preserve">Jumlah bahan Operasional Kantor Kelurahan </t>
  </si>
  <si>
    <t>Penyediaan operasional administrasi kesekretariatan</t>
  </si>
  <si>
    <t>Penunjang kegiatan rapat kesekretariatan</t>
  </si>
  <si>
    <t>Jumlah rapat kesekretariatan yang dilaksanakan</t>
  </si>
  <si>
    <t>Premi</t>
  </si>
  <si>
    <t>Meningkatkan kuantitas dan kualitas sarana dan pra sarana kantor</t>
  </si>
  <si>
    <t>Meningkatnya ketersediaan dan kualitas sarana dan prasarana kantor</t>
  </si>
  <si>
    <t>Persentase sarana dan prasarana aparatur</t>
  </si>
  <si>
    <t>jumlah pengadaan meubeleur</t>
  </si>
  <si>
    <t>buah</t>
  </si>
  <si>
    <t xml:space="preserve">Jumlah bangunan  yang terpelihara  </t>
  </si>
  <si>
    <t>m2</t>
  </si>
  <si>
    <t>jumlah pengadaan peralatan dan perlengkapan kantor</t>
  </si>
  <si>
    <t xml:space="preserve">unit  </t>
  </si>
  <si>
    <t>Jumlah  Pemeliharaan sarana dan prasarana  Kelurahan yang dilakukan</t>
  </si>
  <si>
    <t>Pembangunan Kantor Kelurahan Ujung Bulu (Tahap III)</t>
  </si>
  <si>
    <t>Jumlah Gedung Kantor yang terbangun</t>
  </si>
  <si>
    <t>Meningkatkan kualitas sumber daya aparatur</t>
  </si>
  <si>
    <t>Meningknya  kompetensi aparatur</t>
  </si>
  <si>
    <t>Persentase pejabat yang telah memenuhi persyaratan Diklat Struktural</t>
  </si>
  <si>
    <t>Persentase aparat yang memiliki sertifikat kompetensi</t>
  </si>
  <si>
    <t>Persentase PNS yang mengikuti Diklat Fungsional/ Teknis, Bimtek dan Kursus</t>
  </si>
  <si>
    <t xml:space="preserve">Meningkatkan pelayanan Kinerja SDM Aparatur </t>
  </si>
  <si>
    <t>Ketepatan waktu dalam penyampaian Laporan Kinerja SKPD, Dokumen Perencanaan dan Penganggaran SKPD</t>
  </si>
  <si>
    <t>Program Peningkatan Pengembangan Sistem Pelaporan Capaian Kinerja dan Keuangan</t>
  </si>
  <si>
    <t>Cakupan hasil sistem pelaporan capaian kinerja dan keuangan</t>
  </si>
  <si>
    <t>Penyusunan laporan capaian kinerja dan ikhtisar realisasi kinerja SKPD</t>
  </si>
  <si>
    <t>Dok</t>
  </si>
  <si>
    <t>Jumlah dokumen Rencana Kerja SKPD  yang disusun</t>
  </si>
  <si>
    <t>Penyusunan Laporan Penyelenggaraan Pengarusutamaan Gender SKPD</t>
  </si>
  <si>
    <t>Jumlah Laporan Penyelenggaraan Pengarusutamaan Gender SKPD yang disusun</t>
  </si>
  <si>
    <t>Penyusunan Dokumen Renstra</t>
  </si>
  <si>
    <t>Jumlah Dokumen Renstra SKPD yang disusun</t>
  </si>
  <si>
    <t>Meningkatkan peran serta masyarakat  dalam perencanaan pembangunan</t>
  </si>
  <si>
    <t>Meningkatnya pelayanan kepada masyarakat</t>
  </si>
  <si>
    <t>Persentase kepuasan masyarakat  dalam mendapatkan pelayanan</t>
  </si>
  <si>
    <t>Program Mengintensifikan Penanganan Pengaduan Masyarakat</t>
  </si>
  <si>
    <t>Presentase penanganan pengaduan masyarakat</t>
  </si>
  <si>
    <t>Kasi Ketentraman dan Ketertiban Umum</t>
  </si>
  <si>
    <t xml:space="preserve">Meningkatkan kapasitas kelembagaan masyarakat  </t>
  </si>
  <si>
    <t>Cakupan Kelembagaan Masyarakat yang aktif</t>
  </si>
  <si>
    <t xml:space="preserve"> Presentase lembaga ormas kelurahan yang dibina</t>
  </si>
  <si>
    <t xml:space="preserve">Jumlah bahan operasional untuk Organisasi Kemasyarakatan yang dibina </t>
  </si>
  <si>
    <t>Kasi Ekonomi dan Kesejahteraan Rakyat</t>
  </si>
  <si>
    <t>Peningkatan pelayanan terpadu masyarakat tingkat RW / RT</t>
  </si>
  <si>
    <t xml:space="preserve">Jumlah Pembayaran yang dilakukan untuk  Insentif Peduli  ketua RW dan Ketua RT, Imam Masjid, Imam Kelurahan dan Pegawai Sya'ra </t>
  </si>
  <si>
    <t>Pemberdayaan kelembagaan masyarakat</t>
  </si>
  <si>
    <t>Jumlah pemberian fasilitasi Kegiatan Kelembagaan Masyarakat yang dilakukan dalam setahun</t>
  </si>
  <si>
    <t>Penyediaan Jamban keluarga Miskin</t>
  </si>
  <si>
    <t>Jumlah jamban keluarga miskin yang terbangun</t>
  </si>
  <si>
    <t>Rapat Koordinasi Pemberdayaan Masyarakat</t>
  </si>
  <si>
    <t>Jumlah Rapat Koordinasi Pemberdayaan Masyarakat yang dilaksanakan</t>
  </si>
  <si>
    <t>Pemberian Insentif bagi Kader Pemberdayaan Masyarakat (KPM)</t>
  </si>
  <si>
    <t>Jumlah Pembayaran yang dilakukan dalam setahun untuk Insentif  KPM</t>
  </si>
  <si>
    <t>Penyelenggaraan pemilihan Ketua RW / RT</t>
  </si>
  <si>
    <t>Jumlah RW/RT yang difasilitasi pemilihannya</t>
  </si>
  <si>
    <t xml:space="preserve">RW </t>
  </si>
  <si>
    <t>Penyelenggaraan pemilihan Ketua LPMK</t>
  </si>
  <si>
    <t>Jumlah Kader PKK yang terlatih</t>
  </si>
  <si>
    <t>kader</t>
  </si>
  <si>
    <t>Penunjang Administrasi Penyediaan Jamban Keluarga Miskin</t>
  </si>
  <si>
    <t>Jumlah biaya administrasi  kegiatan bantuan Jamban Keluarga Miskin</t>
  </si>
  <si>
    <t>Keg</t>
  </si>
  <si>
    <t xml:space="preserve">Pelaksanaan Dzikir dan Tausiah Masyarakat Tingkat Kecamatan </t>
  </si>
  <si>
    <t xml:space="preserve">Jumlah pelaksanaan Dzikir dan Tausiah Masyarakat Tingkat Kecamatan </t>
  </si>
  <si>
    <t>Penyelenggaraan musrenbang kecamatan</t>
  </si>
  <si>
    <t>Jumlah panitia  Musrenbang Tingkat kecamatan</t>
  </si>
  <si>
    <t>Jumlah Aparat Tim Intensifikasi penagihan PBB Tingkat Kecamatan dan Kelurahan yang dibayarkan jasanya</t>
  </si>
  <si>
    <t>Parepare,  14  Januari 2019</t>
  </si>
  <si>
    <t>H. YUNUS NONCI, S. Pd, MM</t>
  </si>
  <si>
    <t>NIP. 19700307 199103 1 003</t>
  </si>
  <si>
    <t>TRIWULAN III</t>
  </si>
  <si>
    <t>TRIWULAN IV</t>
  </si>
  <si>
    <t>PAREPARE, 31 DESEMBER 2019</t>
  </si>
  <si>
    <t xml:space="preserve">Penyusunan Laporan Capaian Kinerja dan Ikhtisar Realisasi Kinerja SKPD </t>
  </si>
  <si>
    <t>Jumlah Dokumen Renstra yang disusun</t>
  </si>
  <si>
    <t>1 paket</t>
  </si>
  <si>
    <t>Meningkatnya kualitas penyelenggaraan administrasi perkantoran</t>
  </si>
  <si>
    <t xml:space="preserve">Persentase pelayanan administrasi Perkantoranan </t>
  </si>
  <si>
    <t>Meningkatnya sarana dan prasarana penunjang kerja Aparatur Pemerintah</t>
  </si>
  <si>
    <t>Meningkatnya Akuntabilitas Kinerja Kecamatan</t>
  </si>
  <si>
    <t>Nilai SAKIP Kecamatan</t>
  </si>
  <si>
    <t>Meningkatnya pemberdayaan masyarakat dan kelompok masyarakat kelurahan</t>
  </si>
  <si>
    <t>Meningkatnya partisipasi masyarakat dalam perencanaan pembangunan daerah</t>
  </si>
  <si>
    <t>Tingkat Partisipasi Masyarakat/ Perwakilan masyarakat dalam pelaksanaan Musrenbangcam</t>
  </si>
  <si>
    <t>Jumlah Laporan Hasil Pelaksanaan Musrenbang Kecamatan</t>
  </si>
  <si>
    <t>Jumlah Laporan perjalanan dinas yang dilakukan oleh Pejabat/Staf</t>
  </si>
  <si>
    <t xml:space="preserve">Jumlah bahan Operasional  Kantor Kelurahan </t>
  </si>
  <si>
    <t xml:space="preserve">Jumlah penunjang penyelenggaraan kegiatan perkantoran </t>
  </si>
  <si>
    <t>Meningkatnya ketentraman dan ketertiban masyarakat</t>
  </si>
  <si>
    <t>Persentase pengaduan masyarakat yang ditangani</t>
  </si>
  <si>
    <t>Persentase pelayanan administrasi Perkantoranan</t>
  </si>
  <si>
    <t>Pengadaan Sarana dan Prasarana Kesehatan Masyarakat Kelurahan Labukkang (DT)</t>
  </si>
  <si>
    <t>Jumlah pengadaan sarana dan prasarana posyandu</t>
  </si>
  <si>
    <t>Pengadaan Sarana dan Prasarana Pengolahan Sampah Kelurahan Labukkang (DT)</t>
  </si>
  <si>
    <t>Jumlah pengadaan sarana dan prasarana pengumpulan dan pengolahan sampah</t>
  </si>
  <si>
    <t>Pengadaan Peralatan dan Perlengkapan Bank Sampah Kelurahan Labukkang (DT)</t>
  </si>
  <si>
    <t>Jumlah pengadaan peralatan dan perlengkapan bank sampah</t>
  </si>
  <si>
    <t>Pembangunan dan Rehabilitasi Jalan Lingkungan Permukiman Kelurahan Labukkang (DT)</t>
  </si>
  <si>
    <t>Jumlah jalan lingungan yang direhab</t>
  </si>
  <si>
    <t>Pembangunan Taman Segitiga dan Lampu Hias Kelurahan Labukkang (DT)</t>
  </si>
  <si>
    <t>Jumlah pembangunan taman dan lampu hias</t>
  </si>
  <si>
    <t>Pembangunan Rumah Produksi Kelurahan Mallusetasi (DT)</t>
  </si>
  <si>
    <t>Jumlah rumah produksi yang dibangun</t>
  </si>
  <si>
    <t>Pembangunan Posyandu Kelurahan Mallusetasi (DT)</t>
  </si>
  <si>
    <t>Jumlah posyandu yang dibangun</t>
  </si>
  <si>
    <t>Pembangunan Bank Sampah Kelurahan Ujung Bulu (DT)</t>
  </si>
  <si>
    <t>Jumlah bank sampah  yang dibangun</t>
  </si>
  <si>
    <t>Rehabilitasi Sarana dan Prasarana Kebudayaan Kelurahan Ujung Bulu (DT)</t>
  </si>
  <si>
    <t>Jumlah cagar budaya yang direhab</t>
  </si>
  <si>
    <t>Pengadaan Peralatan dan Perlengkapan Bank Sampah Kelurahan Ujung Bulu (DT)</t>
  </si>
  <si>
    <t>Pengadaan Sarana dan Prasarana Pengolahan Sampah Kelurahan Ujung Bulu (DT)</t>
  </si>
  <si>
    <t>Pengadaan Sarana dan Prasarana Kesehatan Masyarakat Kelurahan Lapadde (DT)</t>
  </si>
  <si>
    <t>Pembangunan dan Rehabilitasi Jalan Lingkungan Pemukiman Kelurahan Lapadde (DT)</t>
  </si>
  <si>
    <t>Pembangunan dan Rehabilitasi Drainase dan Selokan Lingkungan Pemukiman Kelurahan Lapadde (DT)</t>
  </si>
  <si>
    <t>Jumlah saluran drainase dan selokan yang direhab</t>
  </si>
  <si>
    <t>Pengadaan Peralatan Kebersihan Lingkungan Kelurahan Lapadde (DT)</t>
  </si>
  <si>
    <t>Jumlah pengadaan peralatan dan perlengkapan kebersihan</t>
  </si>
  <si>
    <t>Pembangunan Pos Keamanan Kelurahan Lapadde  (DT)</t>
  </si>
  <si>
    <t>Jumlah Pos Keamanan Kelurahan yang dibangun</t>
  </si>
  <si>
    <t>Pembangunan dan Rehabilitasi Drainase dan Selokan Lingkungan Pemukiman Kelurahan Ujung Sabbang (DT)</t>
  </si>
  <si>
    <t>Pengadaan Sarana dan Prasarana Kesehatan  Masyarakat Kelurahan Ujung Sabbang (DT)</t>
  </si>
  <si>
    <t>Pembangunan dan Rehabilitasi Sarana dan Prasaran Kesehatan Kelurahan Ujung Sabbang (DT)</t>
  </si>
  <si>
    <t>Jumlah posyandu yang direhab dan dibangun</t>
  </si>
  <si>
    <t>Pembangunan MCK Komunal Kelurahan Ujung Sabbang (DT)</t>
  </si>
  <si>
    <t>Jumlah MSK Komunal yang dibangun</t>
  </si>
  <si>
    <t>Pengadaan Wahana Bermain Anak Kelurahan Ujung Sabbang (DT)</t>
  </si>
  <si>
    <t>Jumlah pengadaan alat permainan anak</t>
  </si>
  <si>
    <t>paket</t>
  </si>
  <si>
    <t>Sosialisasi Pengelolaan Bank Sampah dan Kerajinan Tangan Dari Limbah Plastik Ujung Sabbang (DT)</t>
  </si>
  <si>
    <t>Jumlah masyarakat yang mengikuti sosialisasi</t>
  </si>
  <si>
    <t>Pelatihan Hidroponik Dasar Kelurahan Labukkang (DT)</t>
  </si>
  <si>
    <t>Jumlah masyarakat yang mengikuti pelatihan</t>
  </si>
  <si>
    <t>Sosialisasi Pencegahan dan Pemadam Kebakaran Kelurahan Labukkang (DT)</t>
  </si>
  <si>
    <t>Pelatihan Kader PKK Kelurahan Labukkang (DT)</t>
  </si>
  <si>
    <t>Jumlah Kader PKK yang mengikuti pelatihan</t>
  </si>
  <si>
    <t>Pelatihan Kader Posyandu Kelurahan Labukkang (DT)</t>
  </si>
  <si>
    <t>Jumlah Kader Posyandu yang mengikuti pelatihan</t>
  </si>
  <si>
    <t>Sosialisasi Tribina ( Bina Keluarga Balita, Bina Keluarga Remaja dan Bina Keluarga Lansia) Kelurahan Labukkang (DT)</t>
  </si>
  <si>
    <t>Sosialisasi Penanganan dan Pencegahan HIV Kelurahan Labukkang (DT)</t>
  </si>
  <si>
    <t>Sosialisasi Penyuluhan KB Kelurahan Mallusetasi (DT)</t>
  </si>
  <si>
    <t>Sosialisasi Perlindungan Perempuan dan Anak Kelurahan Mallusetasi (DT)</t>
  </si>
  <si>
    <t>Sosialiasi Pemuktahiran Data Kependudukan Kelurahan Mallusetasi (DT)</t>
  </si>
  <si>
    <t>Sosialisasi Peningkatan Pengembangan Kelurahan  Layak Anak Kelurahan Mallusetasi (DT)</t>
  </si>
  <si>
    <t>Pelatihan Kader Posyandu Kelurahan Mallusetasi (DT)</t>
  </si>
  <si>
    <t>Pelatihan Kesiapsiagaan Masyarakat Dalam Menghadapi Bencana Serta Kejadian Luar Biasa Lainnya Kelurahan Mallusetasi (DT)</t>
  </si>
  <si>
    <t>Pelatihan Penyusunan Program Bagi Para ORW dan ORT Kelurahan Ujung Bulu (DT)</t>
  </si>
  <si>
    <t>Sosialisasi Tribina (Bina Keluarga Balita, Bina Keluarga Remaja dan Bina Keluarga Lansia) Kelurahan Ujung Bulu (DT)</t>
  </si>
  <si>
    <t>Pelatihan Kesiapsiagaan Masyarakat Dalam Menghadapi Bencana Serta Kejadian Luar Biasa Lainnya Kelurahan Ujung Bulu (DT)</t>
  </si>
  <si>
    <t>Pelatihan Kader Kelompok Dasawisma Kelurahan  Ujung Bulu (DT)</t>
  </si>
  <si>
    <t>Jumlah Kader yang mengikuti pelatihan</t>
  </si>
  <si>
    <t>Pelatihan Keterampilan Kerja Kelurahan Ujung Bulu (DT)</t>
  </si>
  <si>
    <t>Jumlah masyarakat yang mengikuti pelatihan keterampilan kerja</t>
  </si>
  <si>
    <t>Jumlah pengadaan peralatan dan perlngkapan lembaga kemasyarakatan di tingkat kelurahan</t>
  </si>
  <si>
    <t>Pengembangan Usaha Mikro Kecil, Menengah dan Menengah Lainnya Kelurahan Mallusetasi (DT)</t>
  </si>
  <si>
    <t>Jumlah kelompok usaha yang diberikan bantuan usaha</t>
  </si>
  <si>
    <t>Peningkatan Pengelolaan Lembaga
Kemasyarakatan Kelurahan Mallusetasi (DT)</t>
  </si>
  <si>
    <t>Sosialisasi Perlindungan Perempuan dan AnakKelurahan Ujung Bulu (DT)</t>
  </si>
  <si>
    <t>Sosialisasi Peningkatan Pengembangan Kelurahan Layak Anak Kelurahan Ujung Bulu (DT)</t>
  </si>
  <si>
    <t>Peningkatan Pengelolaan Pos Keamanan Kelurahan Kel. Lapadde   (DT)</t>
  </si>
  <si>
    <t>Jumlah pengadaan perlengkapan poskamling</t>
  </si>
  <si>
    <t>Peningkatan Keolahragaan dan Seni Masyarakat Kel. Lapadde  (DT)</t>
  </si>
  <si>
    <t>Jumlah pengadaan peralatan dan perlengkapan olahraga dan seni</t>
  </si>
  <si>
    <t>Peningkatan Pengelolaan Kawasan Rumah Pangan Kel. Lapadde (DT)</t>
  </si>
  <si>
    <t>Jumlah pengadaan peralatan dan perlengkapan Kawasan RPL</t>
  </si>
  <si>
    <t>Sosialisasi PIS-PK (Program Indonesia Sehat  Dengan Pendekatan Keluarga) Kelurahan Ujung Sabbang (DT)</t>
  </si>
  <si>
    <t>Sosialisasi Imunisasi dan IMS (Infeksi Menular Seksual) Kelurahan Ujung Sabbang (DT)</t>
  </si>
  <si>
    <t>Sosialisasi Kegiatan Pengelolaan Lembaga Kemasyarakatan Kelurahan Ujung Sabbang (DT)</t>
  </si>
  <si>
    <t>Sosialisasi Kegiatan Ketentraman dan Ketertiban Masyarakat Kelurahan Ujung Sabbang (DT)</t>
  </si>
  <si>
    <t>Peningkatan Pembinaan Keolahragaan Masyarakat Kelurahan Labukkang (DT)</t>
  </si>
  <si>
    <t>Jumlah pengadaan peralatan dan perlengkapan olah Sekolah Sepak Bola (SSB) di Tingkat Kelurahan</t>
  </si>
  <si>
    <t>klp</t>
  </si>
  <si>
    <t>jenis</t>
  </si>
  <si>
    <t>C</t>
  </si>
  <si>
    <t>Lurah Ujung Sabbang</t>
  </si>
  <si>
    <t>Lurah Labukkang</t>
  </si>
  <si>
    <t>Lurah Mallusettasi</t>
  </si>
  <si>
    <t>Lurah Mallusetasi</t>
  </si>
  <si>
    <t>Lurah Lapadde</t>
  </si>
  <si>
    <t>Klurah Ujung Bulu</t>
  </si>
  <si>
    <t>Lurah Ujung Bulu</t>
  </si>
  <si>
    <t xml:space="preserve">Lurah Mallusetasi </t>
  </si>
  <si>
    <t>Persentase Lembaga Kemasyarakatan yang Aktif</t>
  </si>
  <si>
    <t xml:space="preserve">Meningkatnya  kualitas pelayanan publik kecamatan </t>
  </si>
  <si>
    <t xml:space="preserve">Persentase Pelayanan Administrasi Umum Tepat Waktu </t>
  </si>
  <si>
    <t>Peningkatan Pelayanan Terpadu Penanganan Aduan Masyarakat</t>
  </si>
  <si>
    <t>Jumlah Laporan Aduan masyarakat yang ditangani</t>
  </si>
  <si>
    <t>Catatan :</t>
  </si>
  <si>
    <t>PAREPARE, 3 JANUARI 2020</t>
  </si>
  <si>
    <t>WAHYUFI BAKRI, S.STP, MSi</t>
  </si>
  <si>
    <t xml:space="preserve">NIP        : 19811025 200112 1 002 </t>
  </si>
  <si>
    <t>Pengadaan meubeleur</t>
  </si>
  <si>
    <t xml:space="preserve">Jumlah Pemeliharaan Rutin/Berkala Rumah Jabatan </t>
  </si>
  <si>
    <t>Jumlah Pemeliharaan Rutin/Berkala Gedung Kantor</t>
  </si>
  <si>
    <t>Jumlah pemeliharaan rutin/berkala Mobil Dinas Camat</t>
  </si>
  <si>
    <t xml:space="preserve">Jumlah BBM untuk Kendaraan Dinas/ Operasional </t>
  </si>
  <si>
    <t>Pemeliharaan rutin/berkala peralatan gedung kantor</t>
  </si>
  <si>
    <t xml:space="preserve">Jumlah Pemeliharaan rutin/berkala peralatan gedung kantor </t>
  </si>
  <si>
    <t>Rehabilitasi sedang/ berat gedung kantor</t>
  </si>
  <si>
    <t xml:space="preserve">Jumlah bangunan gedung kantor yang direhab </t>
  </si>
  <si>
    <t>Pengadaan peralatan dan perlengkapan gedung kantor</t>
  </si>
  <si>
    <t xml:space="preserve">Jumlah Pemeliharaan sarana dan prasarana  Kelurahan  </t>
  </si>
  <si>
    <t>Pengadaan Peralatan dan Perlengkapan Rumah Jabatan Camat</t>
  </si>
  <si>
    <t>jumlah pengadaan peralatan dan perlengkapan Rujab Camat</t>
  </si>
  <si>
    <t>Kali</t>
  </si>
  <si>
    <t xml:space="preserve">Jumlah Kelurahan yang menyelenggarakan Pemilihan RT RW </t>
  </si>
  <si>
    <t xml:space="preserve">Jumlah Kelurahan yang menyelenggarakan Pemilihan Ketua LPMK  </t>
  </si>
  <si>
    <t>Jumlah Kader PKK yang dilatih</t>
  </si>
  <si>
    <t xml:space="preserve">Jumlah  pelaksanaan Dzikir dan Tausiah </t>
  </si>
  <si>
    <t>Jumlah Laporan Hasil Rapat Koordinasi Lintas sektor Tk. Kel</t>
  </si>
  <si>
    <t>Kelurahan</t>
  </si>
  <si>
    <t>KEPALA SEKSI EKONOMI DAN</t>
  </si>
  <si>
    <t>KESEJAHTERAAN RAKYAT</t>
  </si>
  <si>
    <t>Gedung Kantor yang terbangun</t>
  </si>
  <si>
    <t>Sosialisasi Pemberantasan Tindak Pidana Perdagangan Orang Kelurahan Mallusetasi (DT)</t>
  </si>
  <si>
    <t>Peningkatan Pengelolaan Lembaga Kemasyarakatan Kelurahan Ujung Bulu (DT)</t>
  </si>
  <si>
    <t>Penyelenggaraan Pelatihan Keterampilan Kerja 
Kelurahan Lapadde (DT)</t>
  </si>
  <si>
    <t>Parepare, 3 Januari 2020</t>
  </si>
  <si>
    <t>ANDI ULFAH S.STP. MSi</t>
  </si>
  <si>
    <t>Pangkat  : Penata Muda Tk I</t>
  </si>
  <si>
    <t>Berhubung Jabatan Kepala Seksi ini masih kosong, maka Kepala SKPD dalam hal ini Camat Ujung bertanggung jawab langsung terhadap pelaksanaan kegiatan.</t>
  </si>
  <si>
    <t>ANDI ULFAH, S.STP. MSi</t>
  </si>
  <si>
    <t>Peningkatan Pengelolaan Kebudayaan Masyarakat
Kelurahan Ujung Sabbang (DT)</t>
  </si>
  <si>
    <t>Jumlah Pengadaan Peralatan Kebudayaan Masyarakat</t>
  </si>
  <si>
    <t>Peningkatan Pengelolaan Forum Kelurahan Sehat Kelurahan Ujung Sabbang (DT)</t>
  </si>
  <si>
    <t>Jumlah Pengadaan Sarana &amp; Prasarana Forum Kelurahan Sehat (FKS)</t>
  </si>
  <si>
    <t xml:space="preserve">Jumlah Pengadaan Sarana dan Prasarana Kesehatan Posyandu </t>
  </si>
  <si>
    <t>Jumlah peserta yang mengikuti sosialisasi</t>
  </si>
  <si>
    <t>Sosialisasi Kesehatan Ibu dan Anak Kelurahan Ujung Sabbang (DT)</t>
  </si>
  <si>
    <t>Sosialisasi Sisterm Penanganan Lingkungan dan Tata Cara Pelaporan Rupa-Rupa Kejadian Oleh Anggota
Linmas Kelurahan Ujung Sabbang (DT)</t>
  </si>
  <si>
    <t>Jumlah penyediaan sarana dan prasarana Lembaga Kemasyarakatan</t>
  </si>
  <si>
    <t>Peningkatan Pengelolaan Pelayanan Kesehatan Masyarakat Kel. Lapadde (DT)</t>
  </si>
  <si>
    <t>Peningkatan Pengelolaan Pelayanan Keluarga Berencana Kel. Lapadde (DT)</t>
  </si>
  <si>
    <t>Jumlah Pengadaan Sarana dan Prasarana Kampung KB</t>
  </si>
  <si>
    <t>Peningkatan Keolahragaan Masyarakat Kel. Lapadde (DT)</t>
  </si>
  <si>
    <t>Jumlah pengadaan perlengkapan olahraga</t>
  </si>
  <si>
    <t xml:space="preserve"> Sosialisasi Penyusunan Program Bagi Para ORW dan ORT Kel. Lapadde (DT)</t>
  </si>
  <si>
    <t>Sosialisasi Pencegahan dan Pemadam Kebakaran  Kel. Lapadde (DT)</t>
  </si>
  <si>
    <t>Pelatihan Penguatan Kapasitas Pengurus LPMK Kel. Lapadde (DT)</t>
  </si>
  <si>
    <t>Jumlah pengurus LPMK yang dilatih</t>
  </si>
  <si>
    <t>Sosialisasi Penanganan dan Pencegahan Penyakit Demam Berdarah Kel. Lapadde (DT)</t>
  </si>
  <si>
    <t>Penyuluhan Kesehatan tentang KB, Narkoba dan HIV AIDS Kel. Lapadde (DT)</t>
  </si>
  <si>
    <t>Peningkatan Pengelolaan Lembaga Kemasyarakatan Kel. Lapadde (DT)</t>
  </si>
  <si>
    <t>Peningkatan Pengelolaan Pelayanan Kesehatan Masyarakat Kel. Ujung Bulu (DT)</t>
  </si>
  <si>
    <t xml:space="preserve"> Peningkatan Pengelolaan Forum Kelurahan Sehat Kel. Ujung Bulu (DT)</t>
  </si>
  <si>
    <t>Peningkatan Pengelolaan Kebudayaan Masyarakat Kel. Ujung Bulu (DT)</t>
  </si>
  <si>
    <t>Peningkatan Pengelolaan Lembaga Kemasyarakatan Kel. Ujung Bulu (DT)</t>
  </si>
  <si>
    <t xml:space="preserve"> Sosialisasi Penyusunan Program Bagi Para ORW dan ORT Kel. Ujung Bulu (DT)</t>
  </si>
  <si>
    <t>Sosialisasi Pencegahan dan Pemadam Kebakaran  Kel. Ujung Bulu (DT)</t>
  </si>
  <si>
    <t>Sosialisasi Kesehatan Ibu dan Anak Kel. Ujung Bulu (DT)</t>
  </si>
  <si>
    <t>Sosialisasi Penanganan dan Pencegahan Penyakit Demam Berdarah Kel. Ujung Bulu (DT)</t>
  </si>
  <si>
    <t>Sosialisasi Penanganan dan Pencegahan HIV AIDS Kel. Ujung Bulu (DT)</t>
  </si>
  <si>
    <t>Sosialisasi Sistem Pengamanan Lingkungan dan Tata Cara Pelaporan Rupa-rupa Kejadian oleh Anggota Linmas Kel. Ujung Bulu (DT)</t>
  </si>
  <si>
    <t>Peningkatan Pengelolaan Forum Kelurahan Sehat Kel. Labukkang (DT)</t>
  </si>
  <si>
    <t>Jumlah pengadaan alat kerja bakti</t>
  </si>
  <si>
    <t xml:space="preserve"> Pelatihan Membuat Aksesoris Daur Ulang Kel. Labukkang (DT)</t>
  </si>
  <si>
    <t>Jumlah peserta yang dilatih</t>
  </si>
  <si>
    <t>Peningkatan Pengelolaan Pelayanan Pendidikan Masyarakat Kel. Labukkang (DT)</t>
  </si>
  <si>
    <t>Jumlah siswa yang mendapat bantuan sekolah</t>
  </si>
  <si>
    <t>Pelatihan Keterampilan Kerja Kel. Labukkang (DT)</t>
  </si>
  <si>
    <t>Pelatihan Tanaman Buah Dalam Pot (Tabulapot) Kel. Labukkang (DT)</t>
  </si>
  <si>
    <t>Bimbingan Teknis Bagi  Kelompok Usaha Perempuan Kel. Labukkang (DT)</t>
  </si>
  <si>
    <t>Jumlah peserta yang mengikuti Bimte</t>
  </si>
  <si>
    <t>Peningkatan Pengelolaan Pelayanan Kesehatan Masyarakat Kel. Mallusettasi (DT)</t>
  </si>
  <si>
    <t>Jumlah sarana dan prasarana kesehatan posyandu</t>
  </si>
  <si>
    <t>Peningkatan Pengelolaan Forum Kelurahan Sehat Kel. Mallusettasi (DT)</t>
  </si>
  <si>
    <t>Jumlah pengadaan sarana dan prasarana Forum Kelurahan Sehat (FKS)</t>
  </si>
  <si>
    <t>Peningkatan Pengelolaan Kebudayaan Masyarakat Kel. Mallusettasi (DT)</t>
  </si>
  <si>
    <t>Peningkatan Pengelolaan Pos Keamanan Kelurahan Kel. Mallusettasi (DT)</t>
  </si>
  <si>
    <t>Jumlah pengadaan perlengkapan Poskamling</t>
  </si>
  <si>
    <t xml:space="preserve"> Sosialisasi Penyusunan Program  Bagi Para ORW dan ORT Kel. Mallusettasi (DT)</t>
  </si>
  <si>
    <t>Sosialisasi Pencegahan dan Pemadam Kebakaran Kel. Mallusettasi (DT)</t>
  </si>
  <si>
    <t>Sosialisasi Kesehatan Ibu dan Anak Kel. Mallusettasi (DT)</t>
  </si>
  <si>
    <t>Sosialisasi Penanganan dan Pencegahan Penyakit Demam Berdarah Kel. Mallusettasi (DT)</t>
  </si>
  <si>
    <t>Sosialisasi Pengelolaan Bank Sampah dan Kerajinan Tangan dari Limbah Plastik Kel. Mallusettasi (DT)</t>
  </si>
  <si>
    <t>Sosialisasi Sistem Pengamanan Lingkungan dan Tata Cara Pelaporan Rupa-rupa Kejadian oleh Anggota Linmas Kel. Mallusettasi (DT)</t>
  </si>
  <si>
    <t>Pengembangan Usaha Mikro, Kecil dan Menengah Kel. Mallusettasi (DT)</t>
  </si>
  <si>
    <t>Jumlah kelompok usaha yang mendapatkan bantuan peralatan</t>
  </si>
  <si>
    <t>Peningkatan Pengelolaan Lembaga Kemasyarakatan Kel. Mallusettasi (DT)</t>
  </si>
  <si>
    <t>Pelatihan Keterampilan Kerja Kel. Mallusettasi (DT)</t>
  </si>
  <si>
    <t>set</t>
  </si>
  <si>
    <t>siswa</t>
  </si>
  <si>
    <t>Jenis</t>
  </si>
  <si>
    <t>Klp</t>
  </si>
  <si>
    <t>Sosialisasi Penanganan dan Pencegahan Penyakit Demam Berdarah Kelurahan Ujung Sabbang (DT)</t>
  </si>
  <si>
    <t>Sosialisasi Pencegahan dan Pemadam Kebakaran Kelurahan Ujung Sabbang (DT)</t>
  </si>
  <si>
    <t>Sosialisasi Penyusunan Program Bagi Para ORW dan ORT Kelurahan Ujung Sabbang (DT)</t>
  </si>
  <si>
    <t>Peningkatan Pelayanan Kesehatan Masyarakat Kelurahan Ujung Sabbang (DT)</t>
  </si>
  <si>
    <t>Peningkatan Pengelolaan Lembaga Kemasyarakatan Kelurahan Ujung Sabbang (DT)</t>
  </si>
  <si>
    <t>Jumlah Posyandu yang direhab</t>
  </si>
  <si>
    <t>Jumlah Pengadaan Lampu Lorong</t>
  </si>
  <si>
    <t>Jumlah Bank Sampah yang dibangun</t>
  </si>
  <si>
    <t>Jumlah Pengadaan tempat sampah</t>
  </si>
  <si>
    <t>Pembangunan dan Rehabilitasi Sarana dan Prasarana  Kesehatan Kel. Lapadde (DT)</t>
  </si>
  <si>
    <t>Jumlah posyandu yang direhab</t>
  </si>
  <si>
    <t>Pembangunan dan Rehabilitasi Jalan Lingkungan Pemukiman Kel. Lapadde (DT)</t>
  </si>
  <si>
    <t>Jumlah jalan lingkungan yang direhab</t>
  </si>
  <si>
    <t>Pembangunan dan Rehabilitasi Drainase dan Selokan Lingkungan Pemukiman Kel. Lapadde (DT)</t>
  </si>
  <si>
    <t>Jumlah saluran drainase dan selokan yan direhab</t>
  </si>
  <si>
    <t>Pembangunan dan Rehabilitasi Sarana dan Prasarana  Kesehatan Kel. Ujung Bulu (DT)</t>
  </si>
  <si>
    <t>Pembangunan dan Rehabilitasi Jalan Lingkungan Pemukiman Kel. Ujung Bulu (DT)</t>
  </si>
  <si>
    <t>Pembangunan dan Rehabilitasi Drainase dan Selokan Lingkungan Pemukiman Kel. Ujung Bulu  (DT)</t>
  </si>
  <si>
    <t>Pembangungan dan Rehabilitasi Sarana dan Prasarana Lingkungan Pemukiman Kel. Ujung Bulu (DT)</t>
  </si>
  <si>
    <t>Jumlah pos keamanan kelurahan yang direhab</t>
  </si>
  <si>
    <t>Pembangunan dan Rehabilitasi Sarana dan Prasarana  Kesehatan Kel. Labukkang (DT)</t>
  </si>
  <si>
    <t>Rehabilitasi Sedang/Berat Tambak Labuh Kel. Labukkang (DT)</t>
  </si>
  <si>
    <t>Jumlah Tambak Labuh yang diehab</t>
  </si>
  <si>
    <t>Pengadaan Sarana dan Prasarana Penerangan Lingkungan Pemukiman Kel. Labukkang (DT)</t>
  </si>
  <si>
    <t>Jumlah pengadaan Lampu Hias</t>
  </si>
  <si>
    <t>Pembangungan dan Rehabilitasi Sarana dan Prasaana Lingkungan Pemukiman Kel. Labukkang (DT)</t>
  </si>
  <si>
    <t>Peningkatan Sarana Pengumpulan Sampah dan Pengolahan Sampah  di  Kel. Labukkang (DT)</t>
  </si>
  <si>
    <t xml:space="preserve">Jumlah Pengadaan Sarana dan Prasarana Pengumpulan Sampah dan Pengolahan Sampah </t>
  </si>
  <si>
    <t>Pembangunan dan Rehabilitasi Sarana dan Prasarana  Lingkungan Pemukiman Kel. Mallusetasi  (DT)</t>
  </si>
  <si>
    <t>Pengadaan Tempat Sampah Kel. Ujung Bulu (DT)</t>
  </si>
  <si>
    <t>Jumlah pengadaan tempat sampah</t>
  </si>
  <si>
    <t>Pengadaan Mesin Giling Plastik Limbah Kelurahan
Ujung Sabbang (DT)</t>
  </si>
  <si>
    <t>Jumlah Pengadaan pengolahan persampahan</t>
  </si>
  <si>
    <t>Pengadaan Sarana dan Prasarana Penerangan Lingkungan Pemukiman  Kel. Mallusetasi  (DT)</t>
  </si>
  <si>
    <t>Jumlah pengadaan lampu penerangan lingkungan pemukiman</t>
  </si>
  <si>
    <t>Pengadaan Sarana dan Prasarana Penerangan Lingkungan Pemukiman Kelurahan Ujung Sabbang (DT)</t>
  </si>
  <si>
    <t>Pembangunan Bank Sampah Kelurahan Ujung Sabbang (DT)</t>
  </si>
  <si>
    <t>Pengadaan Tempat Sampah Kelurahan Ujung Sabbang (DT)</t>
  </si>
  <si>
    <t xml:space="preserve">Laporan </t>
  </si>
  <si>
    <t>titik</t>
  </si>
  <si>
    <t>Pembangunan dan Rehabilitasi Sarana dan Prasarana Kesehatan Ujung Sabbang (DT)</t>
  </si>
  <si>
    <t>Kasubag Adm. Umum dan Kepegawaian</t>
  </si>
  <si>
    <t>Penyusunan Renstra SKPD</t>
  </si>
  <si>
    <t>Kasi Trantib</t>
  </si>
  <si>
    <t>Lurah Selaku KPA</t>
  </si>
  <si>
    <t>Lurah selaku KPA</t>
  </si>
  <si>
    <t>Parepare, 31 Desember 2019</t>
  </si>
  <si>
    <t>Jumlah Laporan Rupa-rupa Kejadian</t>
  </si>
  <si>
    <t>MONITORING RENCANA AKSI KINERJA SASARAN KECAMATAN UJUNG TAHUN 2020</t>
  </si>
  <si>
    <t>PERUBAHAN RENCANA AKSI KINERJA SASARAN KECAMATAN UJUNG TAHUN 2020</t>
  </si>
  <si>
    <t>Jumlah pelaksanaan penanganan Virus Covid-19 di Wilayah Kec. Ujung</t>
  </si>
  <si>
    <t>hari</t>
  </si>
  <si>
    <t xml:space="preserve">Penyemprotan Disinfektan Lingkup Wilayah Kec. Ujung </t>
  </si>
  <si>
    <t>Peningkatan Pengelolaan Lembaga Kemasyarakatn Kelurahan Labukkang (DT)</t>
  </si>
  <si>
    <t>Rehablitasi Bank Sampah Kelurahan Mallusettasi (DT)</t>
  </si>
  <si>
    <t>Jumlah Bank Sampah yang direhab</t>
  </si>
  <si>
    <t>Pengadaan Sarana dan Prasarana Pengolahan Sampah Kelurahan Mallusettasi (DT)</t>
  </si>
  <si>
    <t>Jumlah pengadaan sarana dan prasarana pengolahan sampah</t>
  </si>
  <si>
    <t>Parepare, 31 Desember 2020</t>
  </si>
  <si>
    <t>KEGIATAN / SUB KEGIATAN</t>
  </si>
  <si>
    <t>INDIKATOR KINERJA PROGRAM / KEGIATAN /  SUB KEGIATAN</t>
  </si>
  <si>
    <t>RENCANA AKSI KINERJA SASARAN ( NAMA SKPD ) TAHUN 2022</t>
  </si>
  <si>
    <t>KEPALA SKPD</t>
  </si>
  <si>
    <t>( N A M A )</t>
  </si>
  <si>
    <t>PANGKAT</t>
  </si>
  <si>
    <t>NIP.</t>
  </si>
  <si>
    <t>Parepare, ……………………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</si>
</sst>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Rp&quot;* #,##0_-;\-&quot;Rp&quot;* #,##0_-;_-&quot;Rp&quot;* &quot;-&quot;_-;_-@_-"/>
    <numFmt numFmtId="41" formatCode="_-* #,##0_-;\-* #,##0_-;_-* &quot;-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Rp&quot;* #,##0_);_(&quot;Rp&quot;* \(#,##0\);_(&quot;Rp&quot;* &quot;-&quot;_);_(@_)"/>
    <numFmt numFmtId="168" formatCode="0.000"/>
    <numFmt numFmtId="169" formatCode="_-[$Rp-421]* #,##0.00_ ;_-[$Rp-421]* \-#,##0.00\ ;_-[$Rp-421]* &quot;-&quot;??_ ;_-@_ "/>
    <numFmt numFmtId="170" formatCode="General&quot;.&quot;"/>
    <numFmt numFmtId="171" formatCode="_([$Rp-421]* #,##0_);_([$Rp-421]* \(#,##0\);_([$Rp-421]* &quot;-&quot;_);_(@_)"/>
    <numFmt numFmtId="172" formatCode="_(* #,##0_);_(* \(#,##0\);_(* &quot;-&quot;??_);_(@_)"/>
    <numFmt numFmtId="173" formatCode="_ * #,##0_ ;_ * \-#,##0_ ;_ * &quot;-&quot;_ ;_ @_ "/>
    <numFmt numFmtId="174" formatCode="_([$Rp-421]* #,##0_);_([$Rp-421]* \(#,##0\);_([$Rp-421]* &quot;-&quot;??_);_(@_)"/>
    <numFmt numFmtId="175" formatCode="_ &quot;Rp&quot;\ * #,##0_ ;_ &quot;Rp&quot;\ * \-#,##0_ ;_ &quot;Rp&quot;\ * &quot;-&quot;_ ;_ @_ "/>
    <numFmt numFmtId="176" formatCode="_ * #,##0.00_ ;_ * \-#,##0.00_ ;_ * &quot;-&quot;??_ ;_ @_ "/>
    <numFmt numFmtId="177" formatCode="_(&quot;Rp&quot;\ * #,##0_);_(&quot;Rp&quot;\ * \(#,##0\);_(&quot;Rp&quot;\ * &quot;-&quot;_);_(@_)"/>
    <numFmt numFmtId="178" formatCode="_(&quot;Rp&quot;\ * #,##0.00_);_(&quot;Rp&quot;\ * \(#,##0.00\);_(&quot;Rp&quot;\ * &quot;-&quot;??_);_(@_)"/>
    <numFmt numFmtId="179" formatCode="_([$€-2]* #,##0.00_);_([$€-2]* \(#,##0.00\);_([$€-2]* &quot;-&quot;??_)"/>
    <numFmt numFmtId="180" formatCode="0.00000%"/>
  </numFmts>
  <fonts count="86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Arial Narrow"/>
      <family val="2"/>
    </font>
    <font>
      <sz val="14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b/>
      <sz val="12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u/>
      <sz val="13"/>
      <color theme="1"/>
      <name val="Arial Narrow"/>
      <family val="2"/>
    </font>
    <font>
      <b/>
      <u/>
      <sz val="13"/>
      <name val="Arial Narrow"/>
      <family val="2"/>
    </font>
    <font>
      <b/>
      <u/>
      <sz val="12"/>
      <name val="Arial Narrow"/>
      <family val="2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1"/>
      <name val="Arial Narrow"/>
      <family val="2"/>
    </font>
    <font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6"/>
      <name val="Arial Narrow"/>
      <family val="2"/>
    </font>
    <font>
      <b/>
      <u/>
      <sz val="16"/>
      <name val="Arial Narrow"/>
      <family val="2"/>
    </font>
    <font>
      <sz val="11"/>
      <color indexed="8"/>
      <name val="Calibri"/>
      <family val="2"/>
      <charset val="1"/>
    </font>
    <font>
      <sz val="12"/>
      <color theme="1"/>
      <name val="Cambria"/>
      <family val="2"/>
      <charset val="1"/>
    </font>
    <font>
      <sz val="12"/>
      <name val="Staid Gothic"/>
    </font>
    <font>
      <sz val="12"/>
      <color indexed="8"/>
      <name val="Cambria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1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6"/>
      <color theme="1"/>
      <name val="Arial Narrow"/>
      <family val="2"/>
    </font>
    <font>
      <b/>
      <u/>
      <sz val="16"/>
      <color theme="1"/>
      <name val="Arial Narrow"/>
      <family val="2"/>
    </font>
    <font>
      <b/>
      <sz val="22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AB95F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02">
    <xf numFmtId="0" fontId="0" fillId="0" borderId="0"/>
    <xf numFmtId="0" fontId="7" fillId="0" borderId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>
      <alignment vertical="top"/>
    </xf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9" fillId="0" borderId="0"/>
    <xf numFmtId="0" fontId="7" fillId="0" borderId="0"/>
    <xf numFmtId="0" fontId="5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46" fillId="0" borderId="0"/>
    <xf numFmtId="0" fontId="5" fillId="0" borderId="0"/>
    <xf numFmtId="0" fontId="9" fillId="0" borderId="0"/>
    <xf numFmtId="166" fontId="7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166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4" fontId="6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62" fillId="0" borderId="0"/>
    <xf numFmtId="0" fontId="9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9" fillId="0" borderId="0"/>
    <xf numFmtId="0" fontId="9" fillId="0" borderId="0"/>
    <xf numFmtId="180" fontId="4" fillId="0" borderId="0"/>
    <xf numFmtId="0" fontId="7" fillId="0" borderId="0"/>
    <xf numFmtId="18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6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171" fontId="4" fillId="0" borderId="0"/>
    <xf numFmtId="172" fontId="4" fillId="0" borderId="0"/>
    <xf numFmtId="172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8" fillId="0" borderId="0">
      <alignment vertical="top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7" fillId="0" borderId="0"/>
    <xf numFmtId="0" fontId="46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9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898">
    <xf numFmtId="0" fontId="0" fillId="0" borderId="0" xfId="0"/>
    <xf numFmtId="0" fontId="16" fillId="0" borderId="0" xfId="1" applyFont="1" applyAlignment="1">
      <alignment horizontal="left" vertical="center"/>
    </xf>
    <xf numFmtId="0" fontId="17" fillId="0" borderId="0" xfId="1" applyFont="1"/>
    <xf numFmtId="0" fontId="17" fillId="0" borderId="0" xfId="1" applyFont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/>
    </xf>
    <xf numFmtId="2" fontId="17" fillId="0" borderId="16" xfId="1" applyNumberFormat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7" fillId="0" borderId="1" xfId="1" applyFont="1" applyBorder="1" applyAlignment="1">
      <alignment horizontal="center" vertical="center"/>
    </xf>
    <xf numFmtId="2" fontId="17" fillId="0" borderId="20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 wrapText="1"/>
    </xf>
    <xf numFmtId="0" fontId="17" fillId="0" borderId="20" xfId="1" applyFont="1" applyBorder="1" applyAlignment="1">
      <alignment horizontal="center" vertical="center"/>
    </xf>
    <xf numFmtId="49" fontId="17" fillId="0" borderId="20" xfId="1" applyNumberFormat="1" applyFont="1" applyBorder="1" applyAlignment="1">
      <alignment horizontal="center" vertical="center"/>
    </xf>
    <xf numFmtId="168" fontId="17" fillId="0" borderId="20" xfId="1" applyNumberFormat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7" fillId="0" borderId="11" xfId="1" applyFont="1" applyBorder="1" applyAlignment="1">
      <alignment horizontal="center" vertical="center"/>
    </xf>
    <xf numFmtId="2" fontId="17" fillId="0" borderId="22" xfId="3" applyNumberFormat="1" applyFont="1" applyBorder="1" applyAlignment="1">
      <alignment horizontal="center" vertical="center"/>
    </xf>
    <xf numFmtId="1" fontId="17" fillId="0" borderId="22" xfId="3" applyNumberFormat="1" applyFont="1" applyBorder="1" applyAlignment="1">
      <alignment horizontal="center" vertical="center"/>
    </xf>
    <xf numFmtId="1" fontId="17" fillId="0" borderId="20" xfId="3" applyNumberFormat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/>
    </xf>
    <xf numFmtId="1" fontId="17" fillId="0" borderId="25" xfId="3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1" fontId="17" fillId="0" borderId="0" xfId="0" applyNumberFormat="1" applyFont="1" applyAlignment="1">
      <alignment horizontal="center" vertical="top"/>
    </xf>
    <xf numFmtId="0" fontId="17" fillId="0" borderId="0" xfId="0" applyFont="1" applyFill="1" applyAlignment="1">
      <alignment horizontal="left" vertical="top" wrapText="1"/>
    </xf>
    <xf numFmtId="42" fontId="17" fillId="0" borderId="0" xfId="2" applyNumberFormat="1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169" fontId="17" fillId="0" borderId="0" xfId="0" applyNumberFormat="1" applyFont="1" applyAlignment="1">
      <alignment horizontal="left" vertical="top"/>
    </xf>
    <xf numFmtId="39" fontId="17" fillId="0" borderId="2" xfId="1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41" fontId="0" fillId="0" borderId="0" xfId="8" applyFont="1"/>
    <xf numFmtId="0" fontId="21" fillId="5" borderId="1" xfId="0" applyFont="1" applyFill="1" applyBorder="1" applyAlignment="1">
      <alignment horizontal="center" vertical="center" wrapText="1"/>
    </xf>
    <xf numFmtId="41" fontId="21" fillId="5" borderId="1" xfId="8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top" wrapText="1"/>
    </xf>
    <xf numFmtId="41" fontId="22" fillId="4" borderId="1" xfId="8" applyFont="1" applyFill="1" applyBorder="1" applyAlignment="1">
      <alignment vertical="top" wrapText="1"/>
    </xf>
    <xf numFmtId="41" fontId="0" fillId="0" borderId="0" xfId="0" applyNumberFormat="1" applyAlignment="1">
      <alignment vertical="top"/>
    </xf>
    <xf numFmtId="0" fontId="22" fillId="4" borderId="10" xfId="0" applyFont="1" applyFill="1" applyBorder="1" applyAlignment="1">
      <alignment vertical="top" wrapText="1"/>
    </xf>
    <xf numFmtId="41" fontId="22" fillId="4" borderId="10" xfId="8" applyFont="1" applyFill="1" applyBorder="1" applyAlignment="1">
      <alignment vertical="top" wrapText="1"/>
    </xf>
    <xf numFmtId="41" fontId="22" fillId="4" borderId="11" xfId="8" applyFont="1" applyFill="1" applyBorder="1" applyAlignment="1">
      <alignment vertical="top" wrapText="1"/>
    </xf>
    <xf numFmtId="41" fontId="22" fillId="4" borderId="2" xfId="8" applyFont="1" applyFill="1" applyBorder="1" applyAlignment="1">
      <alignment vertical="top" wrapText="1"/>
    </xf>
    <xf numFmtId="0" fontId="22" fillId="4" borderId="1" xfId="8" applyNumberFormat="1" applyFont="1" applyFill="1" applyBorder="1" applyAlignment="1">
      <alignment vertical="top" wrapText="1"/>
    </xf>
    <xf numFmtId="0" fontId="18" fillId="0" borderId="0" xfId="1" applyFont="1" applyBorder="1" applyAlignment="1">
      <alignment horizontal="center" vertical="center"/>
    </xf>
    <xf numFmtId="9" fontId="17" fillId="0" borderId="16" xfId="9" applyFont="1" applyBorder="1" applyAlignment="1">
      <alignment horizontal="center" vertical="center"/>
    </xf>
    <xf numFmtId="0" fontId="19" fillId="0" borderId="17" xfId="1" applyFont="1" applyBorder="1" applyAlignment="1">
      <alignment vertical="center" wrapText="1"/>
    </xf>
    <xf numFmtId="0" fontId="19" fillId="0" borderId="5" xfId="1" applyFont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9" fillId="0" borderId="9" xfId="1" applyFont="1" applyBorder="1" applyAlignment="1">
      <alignment vertical="center" wrapText="1"/>
    </xf>
    <xf numFmtId="0" fontId="19" fillId="0" borderId="26" xfId="1" applyFont="1" applyBorder="1" applyAlignment="1">
      <alignment vertical="center" wrapText="1"/>
    </xf>
    <xf numFmtId="39" fontId="19" fillId="0" borderId="5" xfId="1" applyNumberFormat="1" applyFont="1" applyBorder="1" applyAlignment="1">
      <alignment vertical="center" wrapText="1"/>
    </xf>
    <xf numFmtId="0" fontId="24" fillId="0" borderId="0" xfId="10" applyFont="1" applyAlignment="1">
      <alignment vertical="center"/>
    </xf>
    <xf numFmtId="0" fontId="25" fillId="0" borderId="0" xfId="10" applyFont="1" applyAlignment="1">
      <alignment horizontal="center"/>
    </xf>
    <xf numFmtId="0" fontId="25" fillId="0" borderId="0" xfId="10" applyFont="1" applyAlignment="1">
      <alignment horizontal="right"/>
    </xf>
    <xf numFmtId="0" fontId="25" fillId="0" borderId="0" xfId="10" applyFont="1" applyBorder="1" applyAlignment="1">
      <alignment horizontal="center"/>
    </xf>
    <xf numFmtId="0" fontId="7" fillId="0" borderId="0" xfId="10" applyFont="1"/>
    <xf numFmtId="170" fontId="7" fillId="0" borderId="0" xfId="10" applyNumberFormat="1" applyFont="1" applyAlignment="1">
      <alignment horizontal="right"/>
    </xf>
    <xf numFmtId="0" fontId="7" fillId="0" borderId="0" xfId="10" applyNumberFormat="1" applyFont="1"/>
    <xf numFmtId="0" fontId="7" fillId="0" borderId="0" xfId="10" applyFont="1" applyAlignment="1">
      <alignment horizontal="center"/>
    </xf>
    <xf numFmtId="0" fontId="7" fillId="0" borderId="0" xfId="10" applyFont="1" applyAlignment="1">
      <alignment horizontal="right"/>
    </xf>
    <xf numFmtId="0" fontId="7" fillId="0" borderId="0" xfId="10" applyFont="1" applyBorder="1"/>
    <xf numFmtId="0" fontId="7" fillId="0" borderId="0" xfId="10" applyFont="1" applyFill="1" applyAlignment="1">
      <alignment horizontal="center" vertical="top" wrapText="1"/>
    </xf>
    <xf numFmtId="170" fontId="7" fillId="0" borderId="0" xfId="10" applyNumberFormat="1" applyFont="1" applyBorder="1" applyAlignment="1">
      <alignment horizontal="right" vertical="top"/>
    </xf>
    <xf numFmtId="0" fontId="7" fillId="0" borderId="0" xfId="10" applyNumberFormat="1" applyFont="1" applyBorder="1" applyAlignment="1">
      <alignment horizontal="center" vertical="top" wrapText="1"/>
    </xf>
    <xf numFmtId="0" fontId="7" fillId="0" borderId="0" xfId="10" applyFont="1" applyAlignment="1">
      <alignment horizontal="center" vertical="top"/>
    </xf>
    <xf numFmtId="0" fontId="26" fillId="6" borderId="27" xfId="10" applyFont="1" applyFill="1" applyBorder="1" applyAlignment="1">
      <alignment horizontal="center" vertical="top" wrapText="1"/>
    </xf>
    <xf numFmtId="0" fontId="27" fillId="7" borderId="28" xfId="10" applyFont="1" applyFill="1" applyBorder="1" applyAlignment="1">
      <alignment horizontal="center" vertical="center" wrapText="1"/>
    </xf>
    <xf numFmtId="0" fontId="27" fillId="7" borderId="29" xfId="10" applyFont="1" applyFill="1" applyBorder="1" applyAlignment="1">
      <alignment horizontal="center" vertical="center" wrapText="1"/>
    </xf>
    <xf numFmtId="0" fontId="27" fillId="7" borderId="27" xfId="10" applyFont="1" applyFill="1" applyBorder="1" applyAlignment="1">
      <alignment horizontal="center" vertical="center" wrapText="1"/>
    </xf>
    <xf numFmtId="0" fontId="27" fillId="6" borderId="32" xfId="10" applyFont="1" applyFill="1" applyBorder="1" applyAlignment="1">
      <alignment horizontal="center" vertical="center" wrapText="1"/>
    </xf>
    <xf numFmtId="0" fontId="27" fillId="6" borderId="29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7" fillId="6" borderId="0" xfId="10" applyFont="1" applyFill="1" applyBorder="1" applyAlignment="1">
      <alignment horizontal="center" vertical="center" wrapText="1"/>
    </xf>
    <xf numFmtId="0" fontId="27" fillId="6" borderId="27" xfId="10" applyFont="1" applyFill="1" applyBorder="1" applyAlignment="1">
      <alignment horizontal="center" vertical="center" wrapText="1"/>
    </xf>
    <xf numFmtId="0" fontId="27" fillId="6" borderId="27" xfId="10" applyFont="1" applyFill="1" applyBorder="1" applyAlignment="1">
      <alignment horizontal="center" vertical="top" wrapText="1"/>
    </xf>
    <xf numFmtId="0" fontId="20" fillId="0" borderId="0" xfId="10" applyFont="1" applyAlignment="1">
      <alignment vertical="center"/>
    </xf>
    <xf numFmtId="0" fontId="28" fillId="7" borderId="19" xfId="10" applyFont="1" applyFill="1" applyBorder="1" applyAlignment="1">
      <alignment horizontal="center" wrapText="1"/>
    </xf>
    <xf numFmtId="0" fontId="28" fillId="7" borderId="1" xfId="10" applyFont="1" applyFill="1" applyBorder="1" applyAlignment="1">
      <alignment horizontal="center" wrapText="1"/>
    </xf>
    <xf numFmtId="0" fontId="28" fillId="7" borderId="20" xfId="10" applyFont="1" applyFill="1" applyBorder="1" applyAlignment="1">
      <alignment horizontal="center" wrapText="1"/>
    </xf>
    <xf numFmtId="0" fontId="28" fillId="6" borderId="34" xfId="10" applyFont="1" applyFill="1" applyBorder="1" applyAlignment="1">
      <alignment horizontal="center" wrapText="1"/>
    </xf>
    <xf numFmtId="0" fontId="28" fillId="6" borderId="1" xfId="10" applyFont="1" applyFill="1" applyBorder="1" applyAlignment="1">
      <alignment horizontal="center" wrapText="1"/>
    </xf>
    <xf numFmtId="0" fontId="28" fillId="0" borderId="0" xfId="10" applyFont="1" applyFill="1" applyBorder="1" applyAlignment="1">
      <alignment horizontal="center" wrapText="1"/>
    </xf>
    <xf numFmtId="170" fontId="29" fillId="0" borderId="0" xfId="10" applyNumberFormat="1" applyFont="1" applyBorder="1" applyAlignment="1">
      <alignment horizontal="center"/>
    </xf>
    <xf numFmtId="0" fontId="30" fillId="0" borderId="0" xfId="10" applyNumberFormat="1" applyFont="1" applyBorder="1" applyAlignment="1">
      <alignment wrapText="1"/>
    </xf>
    <xf numFmtId="164" fontId="31" fillId="0" borderId="0" xfId="11" applyFont="1" applyFill="1" applyBorder="1" applyAlignment="1">
      <alignment horizontal="left" wrapText="1"/>
    </xf>
    <xf numFmtId="164" fontId="31" fillId="0" borderId="0" xfId="11" applyFont="1" applyFill="1" applyBorder="1" applyAlignment="1">
      <alignment horizontal="center" wrapText="1"/>
    </xf>
    <xf numFmtId="0" fontId="28" fillId="6" borderId="27" xfId="10" applyFont="1" applyFill="1" applyBorder="1" applyAlignment="1">
      <alignment horizontal="center" wrapText="1"/>
    </xf>
    <xf numFmtId="0" fontId="32" fillId="0" borderId="0" xfId="10" applyFont="1" applyAlignment="1"/>
    <xf numFmtId="0" fontId="33" fillId="0" borderId="6" xfId="10" applyFont="1" applyBorder="1" applyAlignment="1">
      <alignment horizontal="right" vertical="top" wrapText="1"/>
    </xf>
    <xf numFmtId="0" fontId="20" fillId="0" borderId="34" xfId="10" applyFont="1" applyBorder="1" applyAlignment="1">
      <alignment horizontal="center" vertical="top" wrapText="1"/>
    </xf>
    <xf numFmtId="0" fontId="20" fillId="0" borderId="1" xfId="10" applyFont="1" applyBorder="1" applyAlignment="1">
      <alignment horizontal="center" vertical="top" wrapText="1"/>
    </xf>
    <xf numFmtId="164" fontId="34" fillId="0" borderId="0" xfId="11" applyFont="1" applyFill="1" applyAlignment="1">
      <alignment horizontal="left" vertical="top" wrapText="1"/>
    </xf>
    <xf numFmtId="170" fontId="7" fillId="0" borderId="0" xfId="10" applyNumberFormat="1" applyFont="1" applyBorder="1" applyAlignment="1">
      <alignment horizontal="center" vertical="top"/>
    </xf>
    <xf numFmtId="0" fontId="35" fillId="0" borderId="0" xfId="10" applyNumberFormat="1" applyFont="1" applyBorder="1" applyAlignment="1">
      <alignment vertical="top" wrapText="1"/>
    </xf>
    <xf numFmtId="164" fontId="34" fillId="0" borderId="0" xfId="11" applyFont="1" applyFill="1" applyBorder="1" applyAlignment="1">
      <alignment horizontal="left" vertical="top" wrapText="1"/>
    </xf>
    <xf numFmtId="164" fontId="34" fillId="0" borderId="0" xfId="11" applyFont="1" applyFill="1" applyBorder="1" applyAlignment="1">
      <alignment horizontal="center" wrapText="1"/>
    </xf>
    <xf numFmtId="164" fontId="7" fillId="0" borderId="0" xfId="11" applyFont="1" applyAlignment="1">
      <alignment vertical="top"/>
    </xf>
    <xf numFmtId="0" fontId="33" fillId="0" borderId="3" xfId="10" applyFont="1" applyBorder="1" applyAlignment="1">
      <alignment horizontal="right" vertical="top" wrapText="1"/>
    </xf>
    <xf numFmtId="0" fontId="33" fillId="0" borderId="26" xfId="10" applyFont="1" applyBorder="1" applyAlignment="1">
      <alignment horizontal="center" vertical="top" wrapText="1"/>
    </xf>
    <xf numFmtId="0" fontId="33" fillId="0" borderId="34" xfId="10" applyFont="1" applyBorder="1" applyAlignment="1">
      <alignment horizontal="center" vertical="top" wrapText="1"/>
    </xf>
    <xf numFmtId="0" fontId="33" fillId="0" borderId="1" xfId="10" applyFont="1" applyBorder="1" applyAlignment="1">
      <alignment horizontal="center" vertical="top" wrapText="1"/>
    </xf>
    <xf numFmtId="164" fontId="7" fillId="0" borderId="0" xfId="11" applyFont="1" applyFill="1" applyAlignment="1">
      <alignment vertical="top" wrapText="1"/>
    </xf>
    <xf numFmtId="0" fontId="34" fillId="0" borderId="0" xfId="11" applyNumberFormat="1" applyFont="1" applyBorder="1" applyAlignment="1">
      <alignment vertical="top" wrapText="1"/>
    </xf>
    <xf numFmtId="0" fontId="33" fillId="0" borderId="37" xfId="10" applyFont="1" applyBorder="1" applyAlignment="1">
      <alignment horizontal="right" vertical="top" wrapText="1"/>
    </xf>
    <xf numFmtId="0" fontId="33" fillId="0" borderId="16" xfId="10" applyFont="1" applyBorder="1" applyAlignment="1">
      <alignment horizontal="center" vertical="top" wrapText="1"/>
    </xf>
    <xf numFmtId="0" fontId="33" fillId="0" borderId="22" xfId="10" applyFont="1" applyBorder="1" applyAlignment="1">
      <alignment horizontal="center" vertical="top" wrapText="1"/>
    </xf>
    <xf numFmtId="0" fontId="7" fillId="0" borderId="0" xfId="10" applyFont="1" applyAlignment="1">
      <alignment vertical="top"/>
    </xf>
    <xf numFmtId="10" fontId="20" fillId="0" borderId="34" xfId="10" applyNumberFormat="1" applyFont="1" applyBorder="1" applyAlignment="1">
      <alignment horizontal="center" vertical="top" wrapText="1"/>
    </xf>
    <xf numFmtId="10" fontId="20" fillId="0" borderId="1" xfId="10" applyNumberFormat="1" applyFont="1" applyBorder="1" applyAlignment="1">
      <alignment horizontal="center" vertical="top" wrapText="1"/>
    </xf>
    <xf numFmtId="9" fontId="20" fillId="0" borderId="1" xfId="10" applyNumberFormat="1" applyFont="1" applyBorder="1" applyAlignment="1">
      <alignment horizontal="center" vertical="top" wrapText="1"/>
    </xf>
    <xf numFmtId="0" fontId="7" fillId="0" borderId="0" xfId="10" applyNumberFormat="1" applyFont="1" applyBorder="1" applyAlignment="1">
      <alignment vertical="top" wrapText="1"/>
    </xf>
    <xf numFmtId="0" fontId="7" fillId="0" borderId="0" xfId="10" applyFont="1" applyFill="1" applyAlignment="1">
      <alignment vertical="top" wrapText="1"/>
    </xf>
    <xf numFmtId="0" fontId="7" fillId="0" borderId="39" xfId="10" applyFont="1" applyBorder="1" applyAlignment="1">
      <alignment horizontal="center"/>
    </xf>
    <xf numFmtId="0" fontId="7" fillId="0" borderId="40" xfId="10" applyFont="1" applyBorder="1"/>
    <xf numFmtId="0" fontId="7" fillId="0" borderId="41" xfId="10" applyFont="1" applyBorder="1" applyAlignment="1">
      <alignment horizontal="right"/>
    </xf>
    <xf numFmtId="0" fontId="7" fillId="0" borderId="42" xfId="10" applyFont="1" applyBorder="1"/>
    <xf numFmtId="0" fontId="7" fillId="0" borderId="43" xfId="10" applyFont="1" applyBorder="1"/>
    <xf numFmtId="0" fontId="7" fillId="0" borderId="44" xfId="10" applyFont="1" applyBorder="1"/>
    <xf numFmtId="0" fontId="7" fillId="0" borderId="45" xfId="10" applyFont="1" applyBorder="1"/>
    <xf numFmtId="0" fontId="7" fillId="0" borderId="24" xfId="10" applyFont="1" applyBorder="1"/>
    <xf numFmtId="0" fontId="36" fillId="0" borderId="0" xfId="10" applyFont="1" applyFill="1" applyBorder="1" applyAlignment="1">
      <alignment horizontal="center" vertical="center" wrapText="1"/>
    </xf>
    <xf numFmtId="0" fontId="7" fillId="0" borderId="0" xfId="10" applyFont="1" applyAlignment="1">
      <alignment vertical="center"/>
    </xf>
    <xf numFmtId="0" fontId="7" fillId="0" borderId="0" xfId="10" applyFont="1" applyFill="1" applyAlignment="1">
      <alignment vertical="center" wrapText="1"/>
    </xf>
    <xf numFmtId="170" fontId="7" fillId="0" borderId="0" xfId="10" applyNumberFormat="1" applyFont="1" applyBorder="1" applyAlignment="1">
      <alignment horizontal="right" vertical="center"/>
    </xf>
    <xf numFmtId="0" fontId="7" fillId="0" borderId="0" xfId="10" applyNumberFormat="1" applyFont="1" applyBorder="1" applyAlignment="1">
      <alignment vertical="center" wrapText="1"/>
    </xf>
    <xf numFmtId="170" fontId="20" fillId="0" borderId="0" xfId="10" applyNumberFormat="1" applyFont="1" applyBorder="1" applyAlignment="1">
      <alignment horizontal="center" vertical="top"/>
    </xf>
    <xf numFmtId="164" fontId="20" fillId="0" borderId="0" xfId="11" applyFont="1" applyFill="1" applyBorder="1" applyAlignment="1">
      <alignment horizontal="center" vertical="top" wrapText="1"/>
    </xf>
    <xf numFmtId="164" fontId="37" fillId="0" borderId="0" xfId="11" applyFont="1" applyFill="1" applyBorder="1" applyAlignment="1">
      <alignment horizontal="center" vertical="top" wrapText="1"/>
    </xf>
    <xf numFmtId="164" fontId="7" fillId="0" borderId="0" xfId="10" applyNumberFormat="1" applyFont="1" applyFill="1" applyAlignment="1">
      <alignment vertical="top" wrapText="1"/>
    </xf>
    <xf numFmtId="167" fontId="34" fillId="0" borderId="0" xfId="11" applyNumberFormat="1" applyFont="1" applyAlignment="1"/>
    <xf numFmtId="0" fontId="38" fillId="0" borderId="0" xfId="10" applyFont="1"/>
    <xf numFmtId="0" fontId="17" fillId="0" borderId="0" xfId="10" applyFont="1"/>
    <xf numFmtId="0" fontId="39" fillId="0" borderId="0" xfId="10" applyFont="1" applyAlignment="1">
      <alignment horizontal="right"/>
    </xf>
    <xf numFmtId="0" fontId="39" fillId="0" borderId="0" xfId="10" applyFont="1" applyBorder="1"/>
    <xf numFmtId="171" fontId="19" fillId="0" borderId="0" xfId="10" applyNumberFormat="1" applyFont="1" applyAlignment="1"/>
    <xf numFmtId="0" fontId="39" fillId="0" borderId="0" xfId="10" applyFont="1"/>
    <xf numFmtId="0" fontId="7" fillId="0" borderId="0" xfId="10" applyFont="1" applyAlignment="1">
      <alignment horizontal="right" vertical="top"/>
    </xf>
    <xf numFmtId="0" fontId="40" fillId="0" borderId="0" xfId="10" applyFont="1" applyAlignment="1"/>
    <xf numFmtId="0" fontId="40" fillId="0" borderId="0" xfId="10" applyFont="1" applyAlignment="1">
      <alignment horizontal="center"/>
    </xf>
    <xf numFmtId="0" fontId="41" fillId="0" borderId="0" xfId="10" applyFont="1"/>
    <xf numFmtId="0" fontId="41" fillId="0" borderId="0" xfId="10" applyFont="1" applyFill="1" applyAlignment="1">
      <alignment vertical="top" wrapText="1"/>
    </xf>
    <xf numFmtId="170" fontId="41" fillId="0" borderId="0" xfId="10" applyNumberFormat="1" applyFont="1" applyBorder="1" applyAlignment="1">
      <alignment horizontal="right" vertical="top"/>
    </xf>
    <xf numFmtId="0" fontId="41" fillId="0" borderId="0" xfId="10" applyNumberFormat="1" applyFont="1" applyBorder="1" applyAlignment="1">
      <alignment vertical="top" wrapText="1"/>
    </xf>
    <xf numFmtId="0" fontId="41" fillId="0" borderId="0" xfId="10" applyFont="1" applyAlignment="1">
      <alignment vertical="top"/>
    </xf>
    <xf numFmtId="0" fontId="42" fillId="0" borderId="0" xfId="10" applyFont="1" applyAlignment="1"/>
    <xf numFmtId="0" fontId="43" fillId="0" borderId="0" xfId="10" applyFont="1" applyAlignment="1">
      <alignment horizontal="center"/>
    </xf>
    <xf numFmtId="0" fontId="43" fillId="0" borderId="0" xfId="10" applyFont="1" applyAlignment="1"/>
    <xf numFmtId="0" fontId="11" fillId="0" borderId="0" xfId="12" applyFont="1"/>
    <xf numFmtId="0" fontId="41" fillId="0" borderId="0" xfId="10" applyFont="1" applyAlignment="1">
      <alignment horizontal="right"/>
    </xf>
    <xf numFmtId="0" fontId="0" fillId="0" borderId="36" xfId="10" applyFont="1" applyBorder="1" applyAlignment="1">
      <alignment horizontal="center" vertical="top" wrapText="1"/>
    </xf>
    <xf numFmtId="0" fontId="0" fillId="0" borderId="22" xfId="10" applyFont="1" applyBorder="1" applyAlignment="1">
      <alignment horizontal="center" vertical="top" wrapText="1"/>
    </xf>
    <xf numFmtId="10" fontId="0" fillId="0" borderId="16" xfId="10" applyNumberFormat="1" applyFont="1" applyBorder="1" applyAlignment="1">
      <alignment horizontal="center" vertical="top" wrapText="1"/>
    </xf>
    <xf numFmtId="0" fontId="18" fillId="0" borderId="0" xfId="1" applyFont="1" applyBorder="1" applyAlignment="1">
      <alignment horizontal="center" vertical="center"/>
    </xf>
    <xf numFmtId="0" fontId="39" fillId="0" borderId="46" xfId="0" applyFont="1" applyBorder="1" applyAlignment="1">
      <alignment horizontal="left" vertical="top" wrapText="1"/>
    </xf>
    <xf numFmtId="164" fontId="17" fillId="0" borderId="2" xfId="1" applyNumberFormat="1" applyFont="1" applyBorder="1" applyAlignment="1">
      <alignment horizontal="center" vertical="center"/>
    </xf>
    <xf numFmtId="9" fontId="17" fillId="0" borderId="16" xfId="1" applyNumberFormat="1" applyFont="1" applyBorder="1" applyAlignment="1">
      <alignment horizontal="center" vertical="center"/>
    </xf>
    <xf numFmtId="15" fontId="17" fillId="0" borderId="0" xfId="1" quotePrefix="1" applyNumberFormat="1" applyFont="1"/>
    <xf numFmtId="0" fontId="17" fillId="0" borderId="0" xfId="1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top" wrapText="1"/>
    </xf>
    <xf numFmtId="39" fontId="17" fillId="0" borderId="0" xfId="1" applyNumberFormat="1" applyFont="1" applyBorder="1" applyAlignment="1">
      <alignment vertical="center" wrapText="1"/>
    </xf>
    <xf numFmtId="164" fontId="17" fillId="0" borderId="0" xfId="1" applyNumberFormat="1" applyFont="1" applyBorder="1" applyAlignment="1">
      <alignment horizontal="center" vertical="center"/>
    </xf>
    <xf numFmtId="2" fontId="17" fillId="0" borderId="0" xfId="1" applyNumberFormat="1" applyFont="1" applyBorder="1" applyAlignment="1">
      <alignment horizontal="center" vertical="center"/>
    </xf>
    <xf numFmtId="9" fontId="17" fillId="0" borderId="0" xfId="1" applyNumberFormat="1" applyFont="1" applyBorder="1" applyAlignment="1">
      <alignment horizontal="center" vertical="center"/>
    </xf>
    <xf numFmtId="0" fontId="17" fillId="0" borderId="1" xfId="1" applyFont="1" applyBorder="1"/>
    <xf numFmtId="39" fontId="17" fillId="0" borderId="0" xfId="0" applyNumberFormat="1" applyFont="1" applyFill="1" applyAlignment="1">
      <alignment horizontal="left" vertical="top" wrapText="1"/>
    </xf>
    <xf numFmtId="0" fontId="19" fillId="0" borderId="0" xfId="1" applyFont="1"/>
    <xf numFmtId="0" fontId="42" fillId="0" borderId="0" xfId="0" applyFont="1" applyAlignment="1">
      <alignment vertical="top"/>
    </xf>
    <xf numFmtId="0" fontId="17" fillId="0" borderId="0" xfId="0" applyFont="1" applyAlignment="1">
      <alignment vertical="top"/>
    </xf>
    <xf numFmtId="1" fontId="17" fillId="0" borderId="16" xfId="1" applyNumberFormat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164" fontId="17" fillId="0" borderId="1" xfId="1" applyNumberFormat="1" applyFont="1" applyBorder="1" applyAlignment="1">
      <alignment vertical="center" wrapText="1"/>
    </xf>
    <xf numFmtId="39" fontId="17" fillId="0" borderId="20" xfId="1" applyNumberFormat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42" fillId="0" borderId="0" xfId="1" applyFont="1"/>
    <xf numFmtId="164" fontId="17" fillId="0" borderId="0" xfId="1" applyNumberFormat="1" applyFo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39" fillId="0" borderId="0" xfId="1" applyFont="1" applyAlignment="1">
      <alignment horizontal="center" vertical="center" wrapText="1"/>
    </xf>
    <xf numFmtId="0" fontId="39" fillId="0" borderId="0" xfId="1" applyFont="1" applyAlignment="1">
      <alignment vertical="center" wrapText="1"/>
    </xf>
    <xf numFmtId="0" fontId="39" fillId="0" borderId="0" xfId="0" applyFont="1" applyAlignment="1">
      <alignment vertical="center" wrapText="1"/>
    </xf>
    <xf numFmtId="37" fontId="17" fillId="0" borderId="20" xfId="1" applyNumberFormat="1" applyFont="1" applyBorder="1" applyAlignment="1">
      <alignment horizontal="center" vertical="center"/>
    </xf>
    <xf numFmtId="1" fontId="17" fillId="0" borderId="20" xfId="1" applyNumberFormat="1" applyFont="1" applyBorder="1" applyAlignment="1">
      <alignment horizontal="center" vertical="center"/>
    </xf>
    <xf numFmtId="0" fontId="49" fillId="0" borderId="0" xfId="1" applyFont="1" applyFill="1" applyAlignment="1">
      <alignment horizontal="center" vertical="top" wrapText="1"/>
    </xf>
    <xf numFmtId="0" fontId="49" fillId="0" borderId="0" xfId="1" applyFont="1" applyFill="1" applyAlignment="1">
      <alignment vertical="top" wrapText="1"/>
    </xf>
    <xf numFmtId="0" fontId="49" fillId="0" borderId="0" xfId="1" applyFont="1" applyFill="1" applyBorder="1" applyAlignment="1">
      <alignment vertical="top" wrapText="1"/>
    </xf>
    <xf numFmtId="0" fontId="49" fillId="0" borderId="0" xfId="1" applyFont="1" applyFill="1" applyAlignment="1">
      <alignment horizontal="right" vertical="top" wrapText="1"/>
    </xf>
    <xf numFmtId="172" fontId="49" fillId="0" borderId="0" xfId="25" applyNumberFormat="1" applyFont="1" applyFill="1" applyAlignment="1">
      <alignment vertical="top" wrapText="1"/>
    </xf>
    <xf numFmtId="172" fontId="49" fillId="0" borderId="0" xfId="25" applyNumberFormat="1" applyFont="1" applyFill="1" applyBorder="1" applyAlignment="1">
      <alignment horizontal="center" vertical="top" wrapText="1"/>
    </xf>
    <xf numFmtId="172" fontId="49" fillId="0" borderId="0" xfId="25" applyNumberFormat="1" applyFont="1" applyFill="1" applyAlignment="1">
      <alignment horizontal="center" vertical="top" wrapText="1"/>
    </xf>
    <xf numFmtId="172" fontId="49" fillId="0" borderId="0" xfId="25" applyNumberFormat="1" applyFont="1" applyFill="1" applyBorder="1" applyAlignment="1">
      <alignment vertical="top" wrapText="1"/>
    </xf>
    <xf numFmtId="166" fontId="49" fillId="0" borderId="0" xfId="25" applyFont="1" applyFill="1" applyAlignment="1">
      <alignment horizontal="right" vertical="top" wrapText="1"/>
    </xf>
    <xf numFmtId="0" fontId="51" fillId="0" borderId="0" xfId="1" applyFont="1" applyFill="1" applyAlignment="1">
      <alignment horizontal="center" vertical="top"/>
    </xf>
    <xf numFmtId="0" fontId="51" fillId="0" borderId="0" xfId="1" applyFont="1" applyFill="1" applyAlignment="1">
      <alignment horizontal="center" vertical="center"/>
    </xf>
    <xf numFmtId="0" fontId="48" fillId="0" borderId="0" xfId="1" applyFont="1" applyFill="1" applyAlignment="1">
      <alignment horizontal="center"/>
    </xf>
    <xf numFmtId="0" fontId="48" fillId="0" borderId="0" xfId="1" applyFont="1" applyFill="1"/>
    <xf numFmtId="0" fontId="48" fillId="0" borderId="0" xfId="1" applyFont="1" applyFill="1" applyBorder="1"/>
    <xf numFmtId="0" fontId="48" fillId="0" borderId="0" xfId="1" applyFont="1" applyFill="1" applyAlignment="1">
      <alignment horizontal="right"/>
    </xf>
    <xf numFmtId="0" fontId="48" fillId="0" borderId="0" xfId="1" applyFont="1" applyFill="1" applyAlignment="1">
      <alignment horizontal="center" wrapText="1"/>
    </xf>
    <xf numFmtId="0" fontId="48" fillId="0" borderId="0" xfId="1" applyFont="1" applyFill="1" applyBorder="1" applyAlignment="1">
      <alignment horizontal="center" wrapText="1"/>
    </xf>
    <xf numFmtId="0" fontId="52" fillId="0" borderId="0" xfId="1" applyFont="1" applyFill="1" applyAlignment="1">
      <alignment horizontal="left" vertical="center"/>
    </xf>
    <xf numFmtId="0" fontId="53" fillId="0" borderId="0" xfId="1" applyFont="1" applyFill="1"/>
    <xf numFmtId="0" fontId="53" fillId="0" borderId="0" xfId="1" applyFont="1" applyFill="1" applyBorder="1"/>
    <xf numFmtId="0" fontId="53" fillId="0" borderId="0" xfId="1" applyFont="1" applyFill="1" applyAlignment="1">
      <alignment horizontal="right"/>
    </xf>
    <xf numFmtId="0" fontId="53" fillId="0" borderId="0" xfId="1" applyFont="1" applyFill="1" applyAlignment="1">
      <alignment horizontal="center" wrapText="1"/>
    </xf>
    <xf numFmtId="0" fontId="53" fillId="0" borderId="0" xfId="1" applyFont="1" applyFill="1" applyBorder="1" applyAlignment="1">
      <alignment horizontal="center" wrapText="1"/>
    </xf>
    <xf numFmtId="0" fontId="53" fillId="0" borderId="0" xfId="1" applyFont="1" applyFill="1" applyAlignment="1">
      <alignment horizontal="center"/>
    </xf>
    <xf numFmtId="0" fontId="54" fillId="0" borderId="0" xfId="1" applyFont="1" applyFill="1" applyBorder="1" applyAlignment="1">
      <alignment horizontal="center" vertical="center" wrapText="1"/>
    </xf>
    <xf numFmtId="0" fontId="55" fillId="0" borderId="0" xfId="1" applyFont="1" applyFill="1" applyAlignment="1">
      <alignment vertical="center" wrapText="1"/>
    </xf>
    <xf numFmtId="0" fontId="55" fillId="0" borderId="1" xfId="1" applyFont="1" applyFill="1" applyBorder="1" applyAlignment="1">
      <alignment horizontal="center" vertical="center"/>
    </xf>
    <xf numFmtId="0" fontId="56" fillId="0" borderId="0" xfId="1" applyFont="1" applyFill="1" applyAlignment="1">
      <alignment horizontal="center" vertical="center"/>
    </xf>
    <xf numFmtId="0" fontId="56" fillId="0" borderId="0" xfId="1" applyFont="1" applyFill="1" applyAlignment="1">
      <alignment horizontal="center" vertical="center" wrapText="1"/>
    </xf>
    <xf numFmtId="0" fontId="54" fillId="3" borderId="1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6" fillId="0" borderId="0" xfId="1" applyFont="1" applyFill="1" applyAlignment="1">
      <alignment vertical="center"/>
    </xf>
    <xf numFmtId="0" fontId="54" fillId="3" borderId="5" xfId="1" applyFont="1" applyFill="1" applyBorder="1" applyAlignment="1">
      <alignment horizontal="center" vertical="center" wrapText="1"/>
    </xf>
    <xf numFmtId="0" fontId="54" fillId="3" borderId="34" xfId="1" applyFont="1" applyFill="1" applyBorder="1" applyAlignment="1">
      <alignment horizontal="center" vertical="center" wrapText="1"/>
    </xf>
    <xf numFmtId="172" fontId="54" fillId="3" borderId="1" xfId="1" applyNumberFormat="1" applyFont="1" applyFill="1" applyBorder="1" applyAlignment="1">
      <alignment horizontal="center" vertical="center"/>
    </xf>
    <xf numFmtId="0" fontId="54" fillId="3" borderId="20" xfId="1" applyFont="1" applyFill="1" applyBorder="1" applyAlignment="1">
      <alignment horizontal="center" vertical="center" wrapText="1"/>
    </xf>
    <xf numFmtId="0" fontId="55" fillId="0" borderId="0" xfId="1" applyFont="1" applyFill="1" applyBorder="1" applyAlignment="1">
      <alignment horizontal="center" vertical="center"/>
    </xf>
    <xf numFmtId="0" fontId="55" fillId="0" borderId="0" xfId="1" applyFont="1" applyFill="1" applyAlignment="1">
      <alignment horizontal="center" vertical="center" wrapText="1"/>
    </xf>
    <xf numFmtId="0" fontId="54" fillId="3" borderId="17" xfId="1" applyFont="1" applyFill="1" applyBorder="1" applyAlignment="1">
      <alignment horizontal="center" vertical="top"/>
    </xf>
    <xf numFmtId="0" fontId="54" fillId="3" borderId="33" xfId="1" applyFont="1" applyFill="1" applyBorder="1" applyAlignment="1">
      <alignment vertical="top"/>
    </xf>
    <xf numFmtId="0" fontId="54" fillId="3" borderId="5" xfId="1" applyFont="1" applyFill="1" applyBorder="1" applyAlignment="1">
      <alignment vertical="top"/>
    </xf>
    <xf numFmtId="0" fontId="54" fillId="3" borderId="34" xfId="1" applyFont="1" applyFill="1" applyBorder="1" applyAlignment="1">
      <alignment vertical="top"/>
    </xf>
    <xf numFmtId="0" fontId="54" fillId="3" borderId="1" xfId="1" applyFont="1" applyFill="1" applyBorder="1" applyAlignment="1">
      <alignment horizontal="center" vertical="top"/>
    </xf>
    <xf numFmtId="0" fontId="54" fillId="3" borderId="34" xfId="1" applyFont="1" applyFill="1" applyBorder="1" applyAlignment="1">
      <alignment horizontal="center" vertical="top"/>
    </xf>
    <xf numFmtId="0" fontId="54" fillId="3" borderId="20" xfId="1" applyFont="1" applyFill="1" applyBorder="1" applyAlignment="1">
      <alignment horizontal="center" vertical="top"/>
    </xf>
    <xf numFmtId="0" fontId="55" fillId="0" borderId="0" xfId="1" applyFont="1" applyFill="1" applyAlignment="1">
      <alignment vertical="top" wrapText="1"/>
    </xf>
    <xf numFmtId="0" fontId="55" fillId="0" borderId="17" xfId="1" applyFont="1" applyFill="1" applyBorder="1" applyAlignment="1">
      <alignment horizontal="center" vertical="top" wrapText="1"/>
    </xf>
    <xf numFmtId="0" fontId="55" fillId="0" borderId="1" xfId="1" quotePrefix="1" applyFont="1" applyFill="1" applyBorder="1" applyAlignment="1">
      <alignment horizontal="center" vertical="top" wrapText="1"/>
    </xf>
    <xf numFmtId="0" fontId="55" fillId="0" borderId="1" xfId="1" applyFont="1" applyFill="1" applyBorder="1" applyAlignment="1">
      <alignment horizontal="center" vertical="top" wrapText="1"/>
    </xf>
    <xf numFmtId="0" fontId="55" fillId="0" borderId="33" xfId="1" applyFont="1" applyFill="1" applyBorder="1" applyAlignment="1">
      <alignment horizontal="center" vertical="top" wrapText="1"/>
    </xf>
    <xf numFmtId="0" fontId="55" fillId="0" borderId="34" xfId="1" applyFont="1" applyFill="1" applyBorder="1" applyAlignment="1">
      <alignment horizontal="center" vertical="top" wrapText="1"/>
    </xf>
    <xf numFmtId="0" fontId="55" fillId="0" borderId="1" xfId="1" applyFont="1" applyFill="1" applyBorder="1" applyAlignment="1">
      <alignment horizontal="left" vertical="top" wrapText="1"/>
    </xf>
    <xf numFmtId="0" fontId="48" fillId="0" borderId="33" xfId="1" applyFont="1" applyFill="1" applyBorder="1" applyAlignment="1">
      <alignment horizontal="right" vertical="top"/>
    </xf>
    <xf numFmtId="0" fontId="48" fillId="0" borderId="34" xfId="1" applyFont="1" applyFill="1" applyBorder="1" applyAlignment="1">
      <alignment horizontal="center" vertical="top" wrapText="1"/>
    </xf>
    <xf numFmtId="172" fontId="48" fillId="0" borderId="1" xfId="25" applyNumberFormat="1" applyFont="1" applyFill="1" applyBorder="1" applyAlignment="1">
      <alignment vertical="top"/>
    </xf>
    <xf numFmtId="172" fontId="48" fillId="0" borderId="33" xfId="25" applyNumberFormat="1" applyFont="1" applyFill="1" applyBorder="1" applyAlignment="1">
      <alignment horizontal="center" vertical="top" wrapText="1"/>
    </xf>
    <xf numFmtId="172" fontId="48" fillId="0" borderId="1" xfId="25" applyNumberFormat="1" applyFont="1" applyFill="1" applyBorder="1" applyAlignment="1">
      <alignment horizontal="center" vertical="top"/>
    </xf>
    <xf numFmtId="172" fontId="48" fillId="0" borderId="33" xfId="25" applyNumberFormat="1" applyFont="1" applyFill="1" applyBorder="1" applyAlignment="1">
      <alignment vertical="top"/>
    </xf>
    <xf numFmtId="0" fontId="48" fillId="0" borderId="20" xfId="1" applyFont="1" applyFill="1" applyBorder="1" applyAlignment="1">
      <alignment vertical="top"/>
    </xf>
    <xf numFmtId="0" fontId="48" fillId="0" borderId="0" xfId="1" applyFont="1" applyFill="1" applyBorder="1" applyAlignment="1">
      <alignment vertical="top"/>
    </xf>
    <xf numFmtId="0" fontId="55" fillId="0" borderId="52" xfId="1" applyFont="1" applyFill="1" applyBorder="1" applyAlignment="1">
      <alignment horizontal="center" vertical="top" wrapText="1"/>
    </xf>
    <xf numFmtId="0" fontId="54" fillId="0" borderId="6" xfId="26" applyFont="1" applyFill="1" applyBorder="1" applyAlignment="1">
      <alignment horizontal="left" vertical="top" wrapText="1"/>
    </xf>
    <xf numFmtId="0" fontId="55" fillId="8" borderId="1" xfId="1" quotePrefix="1" applyFont="1" applyFill="1" applyBorder="1" applyAlignment="1">
      <alignment horizontal="center" vertical="top" wrapText="1"/>
    </xf>
    <xf numFmtId="0" fontId="54" fillId="8" borderId="1" xfId="1" applyFont="1" applyFill="1" applyBorder="1" applyAlignment="1">
      <alignment horizontal="center" vertical="top" wrapText="1"/>
    </xf>
    <xf numFmtId="0" fontId="54" fillId="8" borderId="1" xfId="1" applyFont="1" applyFill="1" applyBorder="1" applyAlignment="1">
      <alignment horizontal="left" vertical="top" wrapText="1"/>
    </xf>
    <xf numFmtId="0" fontId="55" fillId="8" borderId="34" xfId="18" applyFont="1" applyFill="1" applyBorder="1" applyAlignment="1">
      <alignment horizontal="left" vertical="top" wrapText="1"/>
    </xf>
    <xf numFmtId="10" fontId="54" fillId="8" borderId="33" xfId="25" applyNumberFormat="1" applyFont="1" applyFill="1" applyBorder="1" applyAlignment="1">
      <alignment horizontal="right" vertical="center" wrapText="1"/>
    </xf>
    <xf numFmtId="0" fontId="54" fillId="8" borderId="34" xfId="1" applyFont="1" applyFill="1" applyBorder="1" applyAlignment="1">
      <alignment horizontal="center" vertical="center" wrapText="1"/>
    </xf>
    <xf numFmtId="172" fontId="54" fillId="8" borderId="1" xfId="25" applyNumberFormat="1" applyFont="1" applyFill="1" applyBorder="1" applyAlignment="1">
      <alignment horizontal="center" vertical="center" wrapText="1"/>
    </xf>
    <xf numFmtId="10" fontId="54" fillId="8" borderId="33" xfId="27" applyNumberFormat="1" applyFont="1" applyFill="1" applyBorder="1" applyAlignment="1">
      <alignment horizontal="center" vertical="center" wrapText="1"/>
    </xf>
    <xf numFmtId="10" fontId="54" fillId="8" borderId="33" xfId="27" applyNumberFormat="1" applyFont="1" applyFill="1" applyBorder="1" applyAlignment="1">
      <alignment horizontal="center" vertical="top"/>
    </xf>
    <xf numFmtId="164" fontId="54" fillId="8" borderId="33" xfId="27" applyNumberFormat="1" applyFont="1" applyFill="1" applyBorder="1" applyAlignment="1">
      <alignment horizontal="center" vertical="top"/>
    </xf>
    <xf numFmtId="0" fontId="54" fillId="8" borderId="20" xfId="1" applyFont="1" applyFill="1" applyBorder="1" applyAlignment="1">
      <alignment horizontal="center" vertical="top" wrapText="1"/>
    </xf>
    <xf numFmtId="10" fontId="48" fillId="0" borderId="0" xfId="1" applyNumberFormat="1" applyFont="1" applyFill="1" applyBorder="1" applyAlignment="1">
      <alignment vertical="top"/>
    </xf>
    <xf numFmtId="0" fontId="55" fillId="0" borderId="50" xfId="1" applyFont="1" applyFill="1" applyBorder="1" applyAlignment="1">
      <alignment horizontal="center" vertical="top" wrapText="1"/>
    </xf>
    <xf numFmtId="0" fontId="54" fillId="0" borderId="37" xfId="26" applyFont="1" applyFill="1" applyBorder="1" applyAlignment="1">
      <alignment horizontal="left" vertical="top" wrapText="1"/>
    </xf>
    <xf numFmtId="0" fontId="49" fillId="0" borderId="1" xfId="1" quotePrefix="1" applyFont="1" applyFill="1" applyBorder="1" applyAlignment="1">
      <alignment horizontal="center" vertical="top" wrapText="1"/>
    </xf>
    <xf numFmtId="0" fontId="48" fillId="0" borderId="1" xfId="1" quotePrefix="1" applyFont="1" applyFill="1" applyBorder="1" applyAlignment="1">
      <alignment horizontal="center" vertical="top"/>
    </xf>
    <xf numFmtId="0" fontId="49" fillId="0" borderId="1" xfId="26" applyFont="1" applyBorder="1" applyAlignment="1">
      <alignment vertical="center" wrapText="1"/>
    </xf>
    <xf numFmtId="0" fontId="48" fillId="0" borderId="1" xfId="13" applyFont="1" applyFill="1" applyBorder="1" applyAlignment="1">
      <alignment horizontal="left" vertical="center" wrapText="1"/>
    </xf>
    <xf numFmtId="164" fontId="48" fillId="0" borderId="5" xfId="26" applyNumberFormat="1" applyFont="1" applyBorder="1" applyAlignment="1">
      <alignment horizontal="center" vertical="center" wrapText="1"/>
    </xf>
    <xf numFmtId="164" fontId="48" fillId="0" borderId="34" xfId="26" applyNumberFormat="1" applyFont="1" applyBorder="1" applyAlignment="1">
      <alignment horizontal="left" vertical="center" wrapText="1"/>
    </xf>
    <xf numFmtId="164" fontId="48" fillId="0" borderId="1" xfId="15" applyNumberFormat="1" applyFont="1" applyBorder="1" applyAlignment="1">
      <alignment horizontal="center" vertical="center" wrapText="1"/>
    </xf>
    <xf numFmtId="10" fontId="48" fillId="0" borderId="33" xfId="27" applyNumberFormat="1" applyFont="1" applyFill="1" applyBorder="1" applyAlignment="1">
      <alignment horizontal="center" vertical="center" wrapText="1"/>
    </xf>
    <xf numFmtId="164" fontId="48" fillId="0" borderId="33" xfId="27" applyNumberFormat="1" applyFont="1" applyFill="1" applyBorder="1" applyAlignment="1">
      <alignment horizontal="center" vertical="center" wrapText="1"/>
    </xf>
    <xf numFmtId="10" fontId="48" fillId="0" borderId="33" xfId="27" applyNumberFormat="1" applyFont="1" applyFill="1" applyBorder="1" applyAlignment="1">
      <alignment horizontal="center" vertical="top"/>
    </xf>
    <xf numFmtId="164" fontId="48" fillId="0" borderId="33" xfId="27" applyNumberFormat="1" applyFont="1" applyFill="1" applyBorder="1" applyAlignment="1">
      <alignment horizontal="center" vertical="top"/>
    </xf>
    <xf numFmtId="164" fontId="48" fillId="0" borderId="5" xfId="26" applyNumberFormat="1" applyFont="1" applyBorder="1" applyAlignment="1">
      <alignment vertical="center" wrapText="1"/>
    </xf>
    <xf numFmtId="0" fontId="48" fillId="0" borderId="1" xfId="26" applyFont="1" applyBorder="1" applyAlignment="1">
      <alignment vertical="center" wrapText="1"/>
    </xf>
    <xf numFmtId="0" fontId="54" fillId="0" borderId="11" xfId="1" applyFont="1" applyFill="1" applyBorder="1" applyAlignment="1">
      <alignment horizontal="center" vertical="top"/>
    </xf>
    <xf numFmtId="0" fontId="55" fillId="0" borderId="11" xfId="1" quotePrefix="1" applyFont="1" applyFill="1" applyBorder="1" applyAlignment="1">
      <alignment horizontal="center" vertical="top" wrapText="1"/>
    </xf>
    <xf numFmtId="0" fontId="55" fillId="0" borderId="37" xfId="1" applyFont="1" applyFill="1" applyBorder="1" applyAlignment="1">
      <alignment horizontal="center" vertical="top" wrapText="1"/>
    </xf>
    <xf numFmtId="164" fontId="48" fillId="0" borderId="33" xfId="26" applyNumberFormat="1" applyFont="1" applyBorder="1" applyAlignment="1">
      <alignment horizontal="center" vertical="center" wrapText="1"/>
    </xf>
    <xf numFmtId="0" fontId="55" fillId="0" borderId="37" xfId="1" quotePrefix="1" applyFont="1" applyFill="1" applyBorder="1" applyAlignment="1">
      <alignment horizontal="center" vertical="top" wrapText="1"/>
    </xf>
    <xf numFmtId="0" fontId="48" fillId="0" borderId="1" xfId="26" applyFont="1" applyFill="1" applyBorder="1" applyAlignment="1">
      <alignment vertical="center" wrapText="1"/>
    </xf>
    <xf numFmtId="0" fontId="48" fillId="0" borderId="1" xfId="16" applyFont="1" applyFill="1" applyBorder="1" applyAlignment="1">
      <alignment horizontal="left" vertical="center" wrapText="1"/>
    </xf>
    <xf numFmtId="164" fontId="48" fillId="0" borderId="5" xfId="26" applyNumberFormat="1" applyFont="1" applyFill="1" applyBorder="1" applyAlignment="1">
      <alignment horizontal="center" vertical="center" wrapText="1"/>
    </xf>
    <xf numFmtId="164" fontId="48" fillId="0" borderId="34" xfId="26" applyNumberFormat="1" applyFont="1" applyFill="1" applyBorder="1" applyAlignment="1">
      <alignment horizontal="left" vertical="center" wrapText="1"/>
    </xf>
    <xf numFmtId="0" fontId="48" fillId="0" borderId="1" xfId="28" applyFont="1" applyFill="1" applyBorder="1" applyAlignment="1">
      <alignment horizontal="left" vertical="center" wrapText="1"/>
    </xf>
    <xf numFmtId="0" fontId="48" fillId="0" borderId="1" xfId="15" applyFont="1" applyFill="1" applyBorder="1" applyAlignment="1">
      <alignment horizontal="left" vertical="center" wrapText="1"/>
    </xf>
    <xf numFmtId="0" fontId="48" fillId="0" borderId="11" xfId="1" applyFont="1" applyFill="1" applyBorder="1" applyAlignment="1">
      <alignment horizontal="center" vertical="top"/>
    </xf>
    <xf numFmtId="0" fontId="49" fillId="0" borderId="11" xfId="1" quotePrefix="1" applyFont="1" applyFill="1" applyBorder="1" applyAlignment="1">
      <alignment horizontal="center" vertical="top" wrapText="1"/>
    </xf>
    <xf numFmtId="0" fontId="49" fillId="0" borderId="37" xfId="1" quotePrefix="1" applyFont="1" applyFill="1" applyBorder="1" applyAlignment="1">
      <alignment horizontal="center" vertical="top" wrapText="1"/>
    </xf>
    <xf numFmtId="0" fontId="48" fillId="0" borderId="38" xfId="26" applyFont="1" applyFill="1" applyBorder="1" applyAlignment="1">
      <alignment vertical="top" wrapText="1"/>
    </xf>
    <xf numFmtId="0" fontId="49" fillId="0" borderId="1" xfId="26" applyFont="1" applyFill="1" applyBorder="1" applyAlignment="1">
      <alignment vertical="center" wrapText="1"/>
    </xf>
    <xf numFmtId="164" fontId="49" fillId="0" borderId="33" xfId="26" applyNumberFormat="1" applyFont="1" applyFill="1" applyBorder="1" applyAlignment="1">
      <alignment horizontal="center" vertical="center" wrapText="1"/>
    </xf>
    <xf numFmtId="164" fontId="49" fillId="0" borderId="34" xfId="26" applyNumberFormat="1" applyFont="1" applyFill="1" applyBorder="1" applyAlignment="1">
      <alignment horizontal="center" vertical="center" wrapText="1"/>
    </xf>
    <xf numFmtId="0" fontId="49" fillId="0" borderId="38" xfId="1" quotePrefix="1" applyFont="1" applyFill="1" applyBorder="1" applyAlignment="1">
      <alignment horizontal="center" vertical="top" wrapText="1"/>
    </xf>
    <xf numFmtId="164" fontId="49" fillId="0" borderId="33" xfId="28" applyNumberFormat="1" applyFont="1" applyFill="1" applyBorder="1" applyAlignment="1">
      <alignment vertical="center" wrapText="1"/>
    </xf>
    <xf numFmtId="164" fontId="49" fillId="0" borderId="34" xfId="28" applyNumberFormat="1" applyFont="1" applyFill="1" applyBorder="1" applyAlignment="1">
      <alignment horizontal="left" vertical="center" wrapText="1"/>
    </xf>
    <xf numFmtId="0" fontId="49" fillId="0" borderId="2" xfId="1" quotePrefix="1" applyFont="1" applyFill="1" applyBorder="1" applyAlignment="1">
      <alignment horizontal="center" vertical="top" wrapText="1"/>
    </xf>
    <xf numFmtId="0" fontId="48" fillId="0" borderId="2" xfId="1" quotePrefix="1" applyFont="1" applyFill="1" applyBorder="1" applyAlignment="1">
      <alignment horizontal="center" vertical="top"/>
    </xf>
    <xf numFmtId="0" fontId="49" fillId="0" borderId="2" xfId="26" applyFont="1" applyFill="1" applyBorder="1" applyAlignment="1">
      <alignment vertical="center" wrapText="1"/>
    </xf>
    <xf numFmtId="164" fontId="48" fillId="0" borderId="33" xfId="26" applyNumberFormat="1" applyFont="1" applyFill="1" applyBorder="1" applyAlignment="1">
      <alignment horizontal="center" vertical="center" wrapText="1"/>
    </xf>
    <xf numFmtId="10" fontId="48" fillId="0" borderId="3" xfId="27" applyNumberFormat="1" applyFont="1" applyFill="1" applyBorder="1" applyAlignment="1">
      <alignment horizontal="center" vertical="top"/>
    </xf>
    <xf numFmtId="164" fontId="48" fillId="0" borderId="3" xfId="27" applyNumberFormat="1" applyFont="1" applyFill="1" applyBorder="1" applyAlignment="1">
      <alignment horizontal="center" vertical="top"/>
    </xf>
    <xf numFmtId="164" fontId="49" fillId="0" borderId="1" xfId="29" applyNumberFormat="1" applyFont="1" applyFill="1" applyBorder="1" applyAlignment="1">
      <alignment horizontal="left" vertical="center" wrapText="1"/>
    </xf>
    <xf numFmtId="0" fontId="55" fillId="0" borderId="51" xfId="1" applyFont="1" applyFill="1" applyBorder="1" applyAlignment="1">
      <alignment horizontal="center" vertical="top" wrapText="1"/>
    </xf>
    <xf numFmtId="0" fontId="48" fillId="0" borderId="2" xfId="1" applyFont="1" applyFill="1" applyBorder="1" applyAlignment="1">
      <alignment horizontal="center" vertical="top"/>
    </xf>
    <xf numFmtId="0" fontId="49" fillId="0" borderId="3" xfId="1" quotePrefix="1" applyFont="1" applyFill="1" applyBorder="1" applyAlignment="1">
      <alignment horizontal="center" vertical="top" wrapText="1"/>
    </xf>
    <xf numFmtId="0" fontId="49" fillId="0" borderId="4" xfId="1" quotePrefix="1" applyFont="1" applyFill="1" applyBorder="1" applyAlignment="1">
      <alignment horizontal="center" vertical="top" wrapText="1"/>
    </xf>
    <xf numFmtId="0" fontId="49" fillId="0" borderId="2" xfId="26" applyFont="1" applyBorder="1" applyAlignment="1">
      <alignment vertical="top" wrapText="1"/>
    </xf>
    <xf numFmtId="0" fontId="49" fillId="0" borderId="4" xfId="26" applyFont="1" applyBorder="1" applyAlignment="1">
      <alignment vertical="top" wrapText="1"/>
    </xf>
    <xf numFmtId="164" fontId="57" fillId="0" borderId="9" xfId="26" applyNumberFormat="1" applyFont="1" applyBorder="1" applyAlignment="1">
      <alignment horizontal="center" vertical="top" wrapText="1"/>
    </xf>
    <xf numFmtId="164" fontId="57" fillId="0" borderId="4" xfId="26" applyNumberFormat="1" applyFont="1" applyBorder="1" applyAlignment="1">
      <alignment horizontal="left" vertical="top" wrapText="1"/>
    </xf>
    <xf numFmtId="164" fontId="48" fillId="0" borderId="2" xfId="15" applyNumberFormat="1" applyFont="1" applyBorder="1" applyAlignment="1">
      <alignment horizontal="center" vertical="top" wrapText="1"/>
    </xf>
    <xf numFmtId="10" fontId="48" fillId="0" borderId="3" xfId="27" applyNumberFormat="1" applyFont="1" applyFill="1" applyBorder="1" applyAlignment="1">
      <alignment horizontal="center" vertical="top" wrapText="1"/>
    </xf>
    <xf numFmtId="0" fontId="48" fillId="0" borderId="16" xfId="1" applyFont="1" applyFill="1" applyBorder="1" applyAlignment="1">
      <alignment vertical="top"/>
    </xf>
    <xf numFmtId="0" fontId="55" fillId="0" borderId="35" xfId="1" applyFont="1" applyFill="1" applyBorder="1" applyAlignment="1">
      <alignment horizontal="center" vertical="top" wrapText="1"/>
    </xf>
    <xf numFmtId="0" fontId="55" fillId="0" borderId="6" xfId="1" applyFont="1" applyFill="1" applyBorder="1" applyAlignment="1">
      <alignment horizontal="center" vertical="top"/>
    </xf>
    <xf numFmtId="0" fontId="54" fillId="0" borderId="8" xfId="26" applyFont="1" applyFill="1" applyBorder="1" applyAlignment="1">
      <alignment horizontal="left" vertical="top" wrapText="1"/>
    </xf>
    <xf numFmtId="0" fontId="54" fillId="8" borderId="1" xfId="1" applyFont="1" applyFill="1" applyBorder="1" applyAlignment="1">
      <alignment horizontal="left" vertical="center" wrapText="1"/>
    </xf>
    <xf numFmtId="0" fontId="54" fillId="8" borderId="34" xfId="18" applyFont="1" applyFill="1" applyBorder="1" applyAlignment="1">
      <alignment horizontal="left" vertical="center" wrapText="1"/>
    </xf>
    <xf numFmtId="0" fontId="49" fillId="0" borderId="37" xfId="1" applyFont="1" applyFill="1" applyBorder="1" applyAlignment="1">
      <alignment vertical="top" wrapText="1"/>
    </xf>
    <xf numFmtId="0" fontId="54" fillId="0" borderId="38" xfId="26" applyFont="1" applyFill="1" applyBorder="1" applyAlignment="1">
      <alignment horizontal="left" vertical="top" wrapText="1"/>
    </xf>
    <xf numFmtId="0" fontId="49" fillId="0" borderId="1" xfId="29" applyFont="1" applyFill="1" applyBorder="1" applyAlignment="1">
      <alignment vertical="center" wrapText="1"/>
    </xf>
    <xf numFmtId="0" fontId="49" fillId="0" borderId="33" xfId="29" applyFont="1" applyFill="1" applyBorder="1" applyAlignment="1">
      <alignment vertical="center" wrapText="1"/>
    </xf>
    <xf numFmtId="0" fontId="49" fillId="0" borderId="34" xfId="29" applyFont="1" applyFill="1" applyBorder="1" applyAlignment="1">
      <alignment vertical="center" wrapText="1"/>
    </xf>
    <xf numFmtId="164" fontId="48" fillId="0" borderId="1" xfId="21" applyNumberFormat="1" applyFont="1" applyFill="1" applyBorder="1" applyAlignment="1">
      <alignment horizontal="left" vertical="center" wrapText="1"/>
    </xf>
    <xf numFmtId="0" fontId="54" fillId="0" borderId="11" xfId="26" applyFont="1" applyFill="1" applyBorder="1" applyAlignment="1">
      <alignment vertical="top" wrapText="1"/>
    </xf>
    <xf numFmtId="0" fontId="54" fillId="0" borderId="38" xfId="26" applyFont="1" applyFill="1" applyBorder="1" applyAlignment="1">
      <alignment vertical="top" wrapText="1"/>
    </xf>
    <xf numFmtId="164" fontId="48" fillId="0" borderId="34" xfId="15" applyNumberFormat="1" applyFont="1" applyFill="1" applyBorder="1" applyAlignment="1">
      <alignment vertical="center" wrapText="1"/>
    </xf>
    <xf numFmtId="0" fontId="48" fillId="0" borderId="1" xfId="29" applyFont="1" applyFill="1" applyBorder="1" applyAlignment="1">
      <alignment vertical="center" wrapText="1"/>
    </xf>
    <xf numFmtId="164" fontId="48" fillId="0" borderId="1" xfId="26" applyNumberFormat="1" applyFont="1" applyFill="1" applyBorder="1" applyAlignment="1">
      <alignment horizontal="left" vertical="center" wrapText="1"/>
    </xf>
    <xf numFmtId="164" fontId="49" fillId="0" borderId="33" xfId="15" applyNumberFormat="1" applyFont="1" applyFill="1" applyBorder="1" applyAlignment="1">
      <alignment horizontal="left" vertical="center" wrapText="1"/>
    </xf>
    <xf numFmtId="164" fontId="48" fillId="0" borderId="33" xfId="15" applyNumberFormat="1" applyFont="1" applyFill="1" applyBorder="1" applyAlignment="1">
      <alignment vertical="center" wrapText="1"/>
    </xf>
    <xf numFmtId="0" fontId="54" fillId="0" borderId="2" xfId="26" applyFont="1" applyFill="1" applyBorder="1" applyAlignment="1">
      <alignment vertical="top" wrapText="1"/>
    </xf>
    <xf numFmtId="10" fontId="48" fillId="0" borderId="1" xfId="27" applyNumberFormat="1" applyFont="1" applyFill="1" applyBorder="1" applyAlignment="1">
      <alignment horizontal="center" vertical="center" wrapText="1"/>
    </xf>
    <xf numFmtId="0" fontId="54" fillId="0" borderId="10" xfId="26" applyFont="1" applyFill="1" applyBorder="1" applyAlignment="1">
      <alignment vertical="top" wrapText="1"/>
    </xf>
    <xf numFmtId="0" fontId="54" fillId="0" borderId="6" xfId="26" applyFont="1" applyFill="1" applyBorder="1" applyAlignment="1">
      <alignment vertical="top" wrapText="1"/>
    </xf>
    <xf numFmtId="0" fontId="54" fillId="0" borderId="8" xfId="26" applyFont="1" applyFill="1" applyBorder="1" applyAlignment="1">
      <alignment vertical="top" wrapText="1"/>
    </xf>
    <xf numFmtId="164" fontId="54" fillId="8" borderId="33" xfId="27" applyNumberFormat="1" applyFont="1" applyFill="1" applyBorder="1" applyAlignment="1">
      <alignment horizontal="center" vertical="center" wrapText="1"/>
    </xf>
    <xf numFmtId="0" fontId="54" fillId="8" borderId="20" xfId="1" applyFont="1" applyFill="1" applyBorder="1" applyAlignment="1">
      <alignment horizontal="center" vertical="center" wrapText="1"/>
    </xf>
    <xf numFmtId="0" fontId="55" fillId="0" borderId="21" xfId="1" applyFont="1" applyFill="1" applyBorder="1" applyAlignment="1">
      <alignment horizontal="center" vertical="top" wrapText="1"/>
    </xf>
    <xf numFmtId="0" fontId="54" fillId="0" borderId="37" xfId="26" applyFont="1" applyFill="1" applyBorder="1" applyAlignment="1">
      <alignment vertical="top" wrapText="1"/>
    </xf>
    <xf numFmtId="164" fontId="48" fillId="0" borderId="1" xfId="15" applyNumberFormat="1" applyFont="1" applyFill="1" applyBorder="1" applyAlignment="1">
      <alignment vertical="center" wrapText="1"/>
    </xf>
    <xf numFmtId="172" fontId="49" fillId="0" borderId="5" xfId="30" applyNumberFormat="1" applyFont="1" applyFill="1" applyBorder="1" applyAlignment="1">
      <alignment horizontal="right" vertical="center" wrapText="1"/>
    </xf>
    <xf numFmtId="172" fontId="49" fillId="0" borderId="34" xfId="30" applyNumberFormat="1" applyFont="1" applyFill="1" applyBorder="1" applyAlignment="1">
      <alignment horizontal="center" vertical="center" wrapText="1"/>
    </xf>
    <xf numFmtId="172" fontId="49" fillId="0" borderId="1" xfId="30" applyNumberFormat="1" applyFont="1" applyFill="1" applyBorder="1" applyAlignment="1">
      <alignment vertical="center" wrapText="1"/>
    </xf>
    <xf numFmtId="0" fontId="55" fillId="0" borderId="15" xfId="1" applyFont="1" applyFill="1" applyBorder="1" applyAlignment="1">
      <alignment horizontal="center" vertical="top" wrapText="1"/>
    </xf>
    <xf numFmtId="0" fontId="54" fillId="0" borderId="3" xfId="26" applyFont="1" applyFill="1" applyBorder="1" applyAlignment="1">
      <alignment vertical="top" wrapText="1"/>
    </xf>
    <xf numFmtId="0" fontId="54" fillId="0" borderId="4" xfId="26" applyFont="1" applyFill="1" applyBorder="1" applyAlignment="1">
      <alignment vertical="top" wrapText="1"/>
    </xf>
    <xf numFmtId="0" fontId="48" fillId="0" borderId="1" xfId="1" applyFont="1" applyFill="1" applyBorder="1" applyAlignment="1">
      <alignment horizontal="center" vertical="top"/>
    </xf>
    <xf numFmtId="0" fontId="48" fillId="0" borderId="1" xfId="13" applyFont="1" applyFill="1" applyBorder="1" applyAlignment="1">
      <alignment horizontal="left" vertical="top" wrapText="1"/>
    </xf>
    <xf numFmtId="164" fontId="57" fillId="0" borderId="1" xfId="15" applyNumberFormat="1" applyFont="1" applyFill="1" applyBorder="1" applyAlignment="1">
      <alignment vertical="top" wrapText="1"/>
    </xf>
    <xf numFmtId="172" fontId="49" fillId="0" borderId="5" xfId="30" applyNumberFormat="1" applyFont="1" applyFill="1" applyBorder="1" applyAlignment="1">
      <alignment horizontal="right" vertical="top"/>
    </xf>
    <xf numFmtId="172" fontId="49" fillId="0" borderId="34" xfId="30" applyNumberFormat="1" applyFont="1" applyFill="1" applyBorder="1" applyAlignment="1">
      <alignment horizontal="center" vertical="top"/>
    </xf>
    <xf numFmtId="172" fontId="49" fillId="0" borderId="1" xfId="30" applyNumberFormat="1" applyFont="1" applyFill="1" applyBorder="1" applyAlignment="1">
      <alignment vertical="top"/>
    </xf>
    <xf numFmtId="10" fontId="48" fillId="0" borderId="33" xfId="27" applyNumberFormat="1" applyFont="1" applyFill="1" applyBorder="1" applyAlignment="1">
      <alignment horizontal="center" vertical="top" wrapText="1"/>
    </xf>
    <xf numFmtId="0" fontId="48" fillId="0" borderId="1" xfId="26" applyFont="1" applyFill="1" applyBorder="1" applyAlignment="1">
      <alignment vertical="top" wrapText="1"/>
    </xf>
    <xf numFmtId="0" fontId="54" fillId="0" borderId="37" xfId="1" quotePrefix="1" applyFont="1" applyFill="1" applyBorder="1" applyAlignment="1">
      <alignment horizontal="center" vertical="top"/>
    </xf>
    <xf numFmtId="0" fontId="54" fillId="0" borderId="38" xfId="1" quotePrefix="1" applyFont="1" applyFill="1" applyBorder="1" applyAlignment="1">
      <alignment horizontal="center" vertical="top"/>
    </xf>
    <xf numFmtId="0" fontId="48" fillId="0" borderId="38" xfId="1" applyFont="1" applyFill="1" applyBorder="1" applyAlignment="1">
      <alignment vertical="top"/>
    </xf>
    <xf numFmtId="0" fontId="48" fillId="0" borderId="11" xfId="1" quotePrefix="1" applyFont="1" applyFill="1" applyBorder="1" applyAlignment="1">
      <alignment horizontal="center" vertical="top"/>
    </xf>
    <xf numFmtId="0" fontId="48" fillId="0" borderId="37" xfId="1" quotePrefix="1" applyFont="1" applyFill="1" applyBorder="1" applyAlignment="1">
      <alignment horizontal="center" vertical="top"/>
    </xf>
    <xf numFmtId="0" fontId="48" fillId="0" borderId="38" xfId="1" quotePrefix="1" applyFont="1" applyFill="1" applyBorder="1" applyAlignment="1">
      <alignment horizontal="center" vertical="top"/>
    </xf>
    <xf numFmtId="0" fontId="48" fillId="0" borderId="34" xfId="26" applyFont="1" applyFill="1" applyBorder="1" applyAlignment="1">
      <alignment vertical="top" wrapText="1"/>
    </xf>
    <xf numFmtId="0" fontId="48" fillId="0" borderId="4" xfId="1" applyFont="1" applyFill="1" applyBorder="1" applyAlignment="1">
      <alignment vertical="top"/>
    </xf>
    <xf numFmtId="0" fontId="48" fillId="0" borderId="3" xfId="1" quotePrefix="1" applyFont="1" applyFill="1" applyBorder="1" applyAlignment="1">
      <alignment horizontal="center" vertical="top"/>
    </xf>
    <xf numFmtId="0" fontId="48" fillId="0" borderId="4" xfId="1" quotePrefix="1" applyFont="1" applyFill="1" applyBorder="1" applyAlignment="1">
      <alignment horizontal="center" vertical="top"/>
    </xf>
    <xf numFmtId="0" fontId="48" fillId="0" borderId="16" xfId="1" applyFont="1" applyFill="1" applyBorder="1" applyAlignment="1">
      <alignment horizontal="center" vertical="center" wrapText="1"/>
    </xf>
    <xf numFmtId="0" fontId="54" fillId="8" borderId="1" xfId="13" applyFont="1" applyFill="1" applyBorder="1" applyAlignment="1">
      <alignment horizontal="left" vertical="center" wrapText="1"/>
    </xf>
    <xf numFmtId="0" fontId="58" fillId="0" borderId="1" xfId="22" applyFont="1" applyFill="1" applyBorder="1" applyAlignment="1">
      <alignment horizontal="left" vertical="center" wrapText="1"/>
    </xf>
    <xf numFmtId="0" fontId="48" fillId="0" borderId="1" xfId="19" applyFont="1" applyFill="1" applyBorder="1" applyAlignment="1">
      <alignment vertical="center" wrapText="1"/>
    </xf>
    <xf numFmtId="164" fontId="48" fillId="0" borderId="33" xfId="29" applyNumberFormat="1" applyFont="1" applyFill="1" applyBorder="1" applyAlignment="1">
      <alignment vertical="center" wrapText="1"/>
    </xf>
    <xf numFmtId="164" fontId="48" fillId="0" borderId="34" xfId="29" applyNumberFormat="1" applyFont="1" applyFill="1" applyBorder="1" applyAlignment="1">
      <alignment vertical="center" wrapText="1"/>
    </xf>
    <xf numFmtId="0" fontId="48" fillId="0" borderId="20" xfId="1" applyFont="1" applyFill="1" applyBorder="1" applyAlignment="1">
      <alignment vertical="center" wrapText="1"/>
    </xf>
    <xf numFmtId="0" fontId="58" fillId="0" borderId="2" xfId="22" applyFont="1" applyFill="1" applyBorder="1" applyAlignment="1">
      <alignment horizontal="left" vertical="center" wrapText="1"/>
    </xf>
    <xf numFmtId="164" fontId="48" fillId="0" borderId="3" xfId="19" applyNumberFormat="1" applyFont="1" applyFill="1" applyBorder="1" applyAlignment="1">
      <alignment vertical="center" wrapText="1"/>
    </xf>
    <xf numFmtId="164" fontId="48" fillId="0" borderId="3" xfId="15" applyNumberFormat="1" applyFont="1" applyFill="1" applyBorder="1" applyAlignment="1">
      <alignment vertical="center" wrapText="1"/>
    </xf>
    <xf numFmtId="164" fontId="48" fillId="0" borderId="4" xfId="15" applyNumberFormat="1" applyFont="1" applyFill="1" applyBorder="1" applyAlignment="1">
      <alignment horizontal="left" vertical="center" wrapText="1"/>
    </xf>
    <xf numFmtId="164" fontId="48" fillId="0" borderId="2" xfId="21" applyNumberFormat="1" applyFont="1" applyFill="1" applyBorder="1" applyAlignment="1">
      <alignment horizontal="left" vertical="center" wrapText="1"/>
    </xf>
    <xf numFmtId="0" fontId="48" fillId="0" borderId="16" xfId="1" applyFont="1" applyFill="1" applyBorder="1" applyAlignment="1">
      <alignment vertical="center" wrapText="1"/>
    </xf>
    <xf numFmtId="0" fontId="55" fillId="0" borderId="19" xfId="1" applyFont="1" applyFill="1" applyBorder="1" applyAlignment="1">
      <alignment horizontal="center" vertical="top" wrapText="1"/>
    </xf>
    <xf numFmtId="0" fontId="48" fillId="0" borderId="34" xfId="1" applyFont="1" applyFill="1" applyBorder="1" applyAlignment="1">
      <alignment horizontal="center" vertical="top"/>
    </xf>
    <xf numFmtId="0" fontId="49" fillId="0" borderId="34" xfId="1" quotePrefix="1" applyFont="1" applyFill="1" applyBorder="1" applyAlignment="1">
      <alignment horizontal="center" vertical="top" wrapText="1"/>
    </xf>
    <xf numFmtId="0" fontId="49" fillId="0" borderId="33" xfId="1" quotePrefix="1" applyFont="1" applyFill="1" applyBorder="1" applyAlignment="1">
      <alignment horizontal="center" vertical="top" wrapText="1"/>
    </xf>
    <xf numFmtId="0" fontId="48" fillId="0" borderId="1" xfId="1" applyFont="1" applyFill="1" applyBorder="1" applyAlignment="1">
      <alignment horizontal="left" vertical="top" wrapText="1"/>
    </xf>
    <xf numFmtId="164" fontId="48" fillId="0" borderId="33" xfId="1" applyNumberFormat="1" applyFont="1" applyFill="1" applyBorder="1" applyAlignment="1">
      <alignment horizontal="right" vertical="top"/>
    </xf>
    <xf numFmtId="0" fontId="54" fillId="8" borderId="1" xfId="22" applyFont="1" applyFill="1" applyBorder="1" applyAlignment="1">
      <alignment horizontal="left" vertical="top" wrapText="1"/>
    </xf>
    <xf numFmtId="0" fontId="54" fillId="8" borderId="1" xfId="13" applyFont="1" applyFill="1" applyBorder="1" applyAlignment="1">
      <alignment horizontal="left" vertical="top" wrapText="1"/>
    </xf>
    <xf numFmtId="0" fontId="48" fillId="0" borderId="34" xfId="29" applyFont="1" applyFill="1" applyBorder="1" applyAlignment="1">
      <alignment horizontal="left" vertical="center" wrapText="1"/>
    </xf>
    <xf numFmtId="0" fontId="48" fillId="0" borderId="36" xfId="1" applyFont="1" applyFill="1" applyBorder="1" applyAlignment="1">
      <alignment vertical="center" wrapText="1"/>
    </xf>
    <xf numFmtId="0" fontId="48" fillId="0" borderId="4" xfId="1" applyFont="1" applyFill="1" applyBorder="1" applyAlignment="1">
      <alignment horizontal="center" vertical="top"/>
    </xf>
    <xf numFmtId="0" fontId="48" fillId="0" borderId="36" xfId="1" applyFont="1" applyFill="1" applyBorder="1" applyAlignment="1">
      <alignment horizontal="center" vertical="center" wrapText="1"/>
    </xf>
    <xf numFmtId="0" fontId="54" fillId="0" borderId="3" xfId="26" applyFont="1" applyFill="1" applyBorder="1" applyAlignment="1">
      <alignment horizontal="left" vertical="top" wrapText="1"/>
    </xf>
    <xf numFmtId="0" fontId="54" fillId="0" borderId="4" xfId="1" quotePrefix="1" applyFont="1" applyFill="1" applyBorder="1" applyAlignment="1">
      <alignment horizontal="center" vertical="top"/>
    </xf>
    <xf numFmtId="164" fontId="48" fillId="0" borderId="33" xfId="19" applyNumberFormat="1" applyFont="1" applyFill="1" applyBorder="1" applyAlignment="1">
      <alignment vertical="center" wrapText="1"/>
    </xf>
    <xf numFmtId="164" fontId="48" fillId="0" borderId="34" xfId="15" applyNumberFormat="1" applyFont="1" applyFill="1" applyBorder="1" applyAlignment="1">
      <alignment horizontal="left" vertical="center" wrapText="1"/>
    </xf>
    <xf numFmtId="0" fontId="55" fillId="0" borderId="39" xfId="1" applyFont="1" applyFill="1" applyBorder="1" applyAlignment="1">
      <alignment horizontal="center" vertical="top" wrapText="1"/>
    </xf>
    <xf numFmtId="0" fontId="48" fillId="0" borderId="43" xfId="1" applyFont="1" applyFill="1" applyBorder="1" applyAlignment="1">
      <alignment vertical="top"/>
    </xf>
    <xf numFmtId="0" fontId="48" fillId="0" borderId="40" xfId="1" quotePrefix="1" applyFont="1" applyFill="1" applyBorder="1" applyAlignment="1">
      <alignment horizontal="center" vertical="top"/>
    </xf>
    <xf numFmtId="0" fontId="48" fillId="0" borderId="41" xfId="1" quotePrefix="1" applyFont="1" applyFill="1" applyBorder="1" applyAlignment="1">
      <alignment horizontal="center" vertical="top"/>
    </xf>
    <xf numFmtId="0" fontId="48" fillId="0" borderId="43" xfId="1" quotePrefix="1" applyFont="1" applyFill="1" applyBorder="1" applyAlignment="1">
      <alignment horizontal="center" vertical="top"/>
    </xf>
    <xf numFmtId="0" fontId="48" fillId="0" borderId="24" xfId="1" quotePrefix="1" applyFont="1" applyFill="1" applyBorder="1" applyAlignment="1">
      <alignment horizontal="center" vertical="top"/>
    </xf>
    <xf numFmtId="0" fontId="48" fillId="0" borderId="45" xfId="1" applyFont="1" applyFill="1" applyBorder="1" applyAlignment="1">
      <alignment horizontal="left" vertical="top" wrapText="1"/>
    </xf>
    <xf numFmtId="0" fontId="48" fillId="0" borderId="53" xfId="1" applyFont="1" applyFill="1" applyBorder="1" applyAlignment="1">
      <alignment horizontal="right" vertical="top"/>
    </xf>
    <xf numFmtId="0" fontId="48" fillId="0" borderId="45" xfId="1" applyFont="1" applyFill="1" applyBorder="1" applyAlignment="1">
      <alignment horizontal="center" vertical="top" wrapText="1"/>
    </xf>
    <xf numFmtId="172" fontId="54" fillId="0" borderId="24" xfId="25" applyNumberFormat="1" applyFont="1" applyFill="1" applyBorder="1" applyAlignment="1">
      <alignment horizontal="center" vertical="top"/>
    </xf>
    <xf numFmtId="10" fontId="54" fillId="0" borderId="53" xfId="27" applyNumberFormat="1" applyFont="1" applyFill="1" applyBorder="1" applyAlignment="1">
      <alignment horizontal="center" vertical="top" wrapText="1"/>
    </xf>
    <xf numFmtId="10" fontId="54" fillId="0" borderId="53" xfId="27" applyNumberFormat="1" applyFont="1" applyFill="1" applyBorder="1" applyAlignment="1">
      <alignment horizontal="center" vertical="top"/>
    </xf>
    <xf numFmtId="10" fontId="48" fillId="0" borderId="53" xfId="27" applyNumberFormat="1" applyFont="1" applyFill="1" applyBorder="1" applyAlignment="1">
      <alignment horizontal="center" vertical="top"/>
    </xf>
    <xf numFmtId="0" fontId="48" fillId="0" borderId="25" xfId="1" applyFont="1" applyFill="1" applyBorder="1" applyAlignment="1">
      <alignment vertical="top"/>
    </xf>
    <xf numFmtId="166" fontId="49" fillId="0" borderId="0" xfId="25" applyFont="1" applyFill="1" applyAlignment="1">
      <alignment vertical="top" wrapText="1"/>
    </xf>
    <xf numFmtId="172" fontId="59" fillId="0" borderId="0" xfId="25" applyNumberFormat="1" applyFont="1" applyFill="1" applyAlignment="1">
      <alignment vertical="top" wrapText="1"/>
    </xf>
    <xf numFmtId="0" fontId="13" fillId="0" borderId="0" xfId="29" applyFont="1" applyAlignment="1">
      <alignment vertical="top"/>
    </xf>
    <xf numFmtId="172" fontId="13" fillId="0" borderId="0" xfId="25" applyNumberFormat="1" applyFont="1" applyFill="1" applyAlignment="1">
      <alignment vertical="top" wrapText="1"/>
    </xf>
    <xf numFmtId="0" fontId="13" fillId="0" borderId="0" xfId="1" applyFont="1" applyFill="1" applyAlignment="1">
      <alignment vertical="top" wrapText="1"/>
    </xf>
    <xf numFmtId="0" fontId="47" fillId="0" borderId="0" xfId="22" applyFont="1" applyAlignment="1"/>
    <xf numFmtId="172" fontId="17" fillId="0" borderId="0" xfId="25" applyNumberFormat="1" applyFont="1" applyFill="1" applyAlignment="1">
      <alignment vertical="top" wrapText="1"/>
    </xf>
    <xf numFmtId="0" fontId="60" fillId="0" borderId="0" xfId="26" applyFont="1" applyAlignment="1">
      <alignment vertical="center"/>
    </xf>
    <xf numFmtId="164" fontId="47" fillId="0" borderId="0" xfId="22" applyNumberFormat="1" applyFont="1"/>
    <xf numFmtId="172" fontId="13" fillId="0" borderId="0" xfId="25" applyNumberFormat="1" applyFont="1" applyFill="1" applyBorder="1" applyAlignment="1">
      <alignment vertical="top" wrapText="1"/>
    </xf>
    <xf numFmtId="0" fontId="60" fillId="0" borderId="0" xfId="26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4" fillId="0" borderId="0" xfId="26" applyFont="1" applyAlignment="1">
      <alignment vertical="center"/>
    </xf>
    <xf numFmtId="0" fontId="11" fillId="0" borderId="0" xfId="26" applyFont="1" applyAlignment="1">
      <alignment vertical="center"/>
    </xf>
    <xf numFmtId="0" fontId="61" fillId="0" borderId="0" xfId="26" applyFont="1" applyAlignment="1">
      <alignment vertical="center"/>
    </xf>
    <xf numFmtId="0" fontId="45" fillId="0" borderId="0" xfId="26" applyFont="1" applyAlignment="1">
      <alignment vertical="center"/>
    </xf>
    <xf numFmtId="172" fontId="17" fillId="0" borderId="0" xfId="25" applyNumberFormat="1" applyFont="1" applyFill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39" fontId="17" fillId="0" borderId="1" xfId="1" applyNumberFormat="1" applyFont="1" applyBorder="1" applyAlignment="1">
      <alignment vertical="center" wrapText="1"/>
    </xf>
    <xf numFmtId="2" fontId="17" fillId="0" borderId="1" xfId="1" applyNumberFormat="1" applyFont="1" applyBorder="1" applyAlignment="1">
      <alignment horizontal="center" vertical="center"/>
    </xf>
    <xf numFmtId="9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center" vertical="center" wrapText="1"/>
    </xf>
    <xf numFmtId="0" fontId="57" fillId="0" borderId="1" xfId="13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vertical="center" wrapText="1"/>
    </xf>
    <xf numFmtId="164" fontId="57" fillId="0" borderId="34" xfId="0" applyNumberFormat="1" applyFont="1" applyFill="1" applyBorder="1" applyAlignment="1">
      <alignment horizontal="center" vertical="center" wrapText="1"/>
    </xf>
    <xf numFmtId="1" fontId="57" fillId="0" borderId="33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68" fillId="8" borderId="1" xfId="0" applyFont="1" applyFill="1" applyBorder="1" applyAlignment="1">
      <alignment horizontal="center" vertical="center"/>
    </xf>
    <xf numFmtId="0" fontId="57" fillId="8" borderId="1" xfId="0" applyFont="1" applyFill="1" applyBorder="1" applyAlignment="1">
      <alignment horizontal="center" vertical="center"/>
    </xf>
    <xf numFmtId="0" fontId="57" fillId="8" borderId="1" xfId="0" applyFont="1" applyFill="1" applyBorder="1" applyAlignment="1">
      <alignment horizontal="center" vertical="center" wrapText="1"/>
    </xf>
    <xf numFmtId="0" fontId="68" fillId="2" borderId="10" xfId="0" applyNumberFormat="1" applyFont="1" applyFill="1" applyBorder="1" applyAlignment="1">
      <alignment horizontal="center" vertical="center" wrapText="1"/>
    </xf>
    <xf numFmtId="0" fontId="21" fillId="2" borderId="1" xfId="10" applyFont="1" applyFill="1" applyBorder="1" applyAlignment="1">
      <alignment horizontal="left" vertical="center" wrapText="1"/>
    </xf>
    <xf numFmtId="0" fontId="68" fillId="2" borderId="10" xfId="0" applyFont="1" applyFill="1" applyBorder="1" applyAlignment="1">
      <alignment horizontal="center" vertical="center" wrapText="1"/>
    </xf>
    <xf numFmtId="39" fontId="68" fillId="2" borderId="10" xfId="0" applyNumberFormat="1" applyFont="1" applyFill="1" applyBorder="1" applyAlignment="1">
      <alignment horizontal="center" vertical="center" wrapText="1"/>
    </xf>
    <xf numFmtId="39" fontId="68" fillId="2" borderId="10" xfId="0" applyNumberFormat="1" applyFont="1" applyFill="1" applyBorder="1" applyAlignment="1">
      <alignment horizontal="right" vertical="center" wrapText="1"/>
    </xf>
    <xf numFmtId="0" fontId="68" fillId="0" borderId="0" xfId="0" applyFont="1" applyFill="1" applyAlignment="1">
      <alignment horizontal="center" vertical="center"/>
    </xf>
    <xf numFmtId="39" fontId="68" fillId="0" borderId="0" xfId="0" applyNumberFormat="1" applyFont="1" applyFill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57" fillId="0" borderId="33" xfId="13" applyFont="1" applyFill="1" applyBorder="1" applyAlignment="1">
      <alignment horizontal="left" vertical="center" wrapText="1"/>
    </xf>
    <xf numFmtId="164" fontId="57" fillId="0" borderId="1" xfId="396" applyNumberFormat="1" applyFont="1" applyFill="1" applyBorder="1" applyAlignment="1">
      <alignment horizontal="left" vertical="center" wrapText="1"/>
    </xf>
    <xf numFmtId="164" fontId="57" fillId="0" borderId="34" xfId="18" applyNumberFormat="1" applyFont="1" applyBorder="1" applyAlignment="1">
      <alignment horizontal="center" vertical="center" wrapText="1"/>
    </xf>
    <xf numFmtId="164" fontId="57" fillId="0" borderId="1" xfId="15" applyNumberFormat="1" applyFont="1" applyBorder="1" applyAlignment="1">
      <alignment horizontal="center" vertical="center" wrapText="1"/>
    </xf>
    <xf numFmtId="39" fontId="57" fillId="0" borderId="0" xfId="0" applyNumberFormat="1" applyFont="1" applyFill="1" applyAlignment="1">
      <alignment horizontal="center" vertical="center"/>
    </xf>
    <xf numFmtId="164" fontId="57" fillId="0" borderId="33" xfId="18" applyNumberFormat="1" applyFont="1" applyBorder="1" applyAlignment="1">
      <alignment horizontal="left" vertical="center" wrapText="1"/>
    </xf>
    <xf numFmtId="164" fontId="57" fillId="0" borderId="1" xfId="0" applyNumberFormat="1" applyFont="1" applyFill="1" applyBorder="1" applyAlignment="1">
      <alignment horizontal="left" vertical="center" wrapText="1"/>
    </xf>
    <xf numFmtId="39" fontId="57" fillId="0" borderId="0" xfId="0" applyNumberFormat="1" applyFont="1" applyFill="1" applyAlignment="1">
      <alignment horizontal="center" vertical="center"/>
    </xf>
    <xf numFmtId="0" fontId="22" fillId="0" borderId="10" xfId="10" applyFont="1" applyFill="1" applyBorder="1" applyAlignment="1">
      <alignment vertical="top" wrapText="1"/>
    </xf>
    <xf numFmtId="0" fontId="22" fillId="0" borderId="1" xfId="10" applyFont="1" applyFill="1" applyBorder="1" applyAlignment="1">
      <alignment vertical="top" wrapText="1"/>
    </xf>
    <xf numFmtId="164" fontId="57" fillId="0" borderId="0" xfId="0" applyNumberFormat="1" applyFont="1" applyFill="1" applyAlignment="1">
      <alignment horizontal="center" vertical="center"/>
    </xf>
    <xf numFmtId="0" fontId="57" fillId="0" borderId="1" xfId="14" applyFont="1" applyFill="1" applyBorder="1" applyAlignment="1">
      <alignment horizontal="left" vertical="center" wrapText="1"/>
    </xf>
    <xf numFmtId="0" fontId="57" fillId="0" borderId="1" xfId="15" applyFont="1" applyFill="1" applyBorder="1" applyAlignment="1">
      <alignment horizontal="left" vertical="center" wrapText="1"/>
    </xf>
    <xf numFmtId="0" fontId="57" fillId="0" borderId="1" xfId="16" applyFont="1" applyFill="1" applyBorder="1" applyAlignment="1">
      <alignment horizontal="left" vertical="center" wrapText="1"/>
    </xf>
    <xf numFmtId="164" fontId="57" fillId="0" borderId="34" xfId="18" applyNumberFormat="1" applyFont="1" applyFill="1" applyBorder="1" applyAlignment="1">
      <alignment horizontal="center" vertical="center" wrapText="1"/>
    </xf>
    <xf numFmtId="0" fontId="39" fillId="0" borderId="1" xfId="396" applyFont="1" applyFill="1" applyBorder="1" applyAlignment="1">
      <alignment vertical="center" wrapText="1"/>
    </xf>
    <xf numFmtId="164" fontId="39" fillId="0" borderId="1" xfId="202" applyNumberFormat="1" applyFont="1" applyFill="1" applyBorder="1" applyAlignment="1">
      <alignment horizontal="left" vertical="center" wrapText="1"/>
    </xf>
    <xf numFmtId="164" fontId="57" fillId="0" borderId="2" xfId="15" applyNumberFormat="1" applyFont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39" fontId="68" fillId="2" borderId="1" xfId="0" applyNumberFormat="1" applyFont="1" applyFill="1" applyBorder="1" applyAlignment="1">
      <alignment horizontal="right" vertical="center" wrapText="1"/>
    </xf>
    <xf numFmtId="39" fontId="68" fillId="2" borderId="1" xfId="0" applyNumberFormat="1" applyFont="1" applyFill="1" applyBorder="1" applyAlignment="1">
      <alignment horizontal="center" vertical="center" wrapText="1"/>
    </xf>
    <xf numFmtId="164" fontId="57" fillId="0" borderId="34" xfId="15" applyNumberFormat="1" applyFont="1" applyFill="1" applyBorder="1" applyAlignment="1">
      <alignment horizontal="center" vertical="center" wrapText="1"/>
    </xf>
    <xf numFmtId="0" fontId="57" fillId="0" borderId="1" xfId="13" applyNumberFormat="1" applyFont="1" applyFill="1" applyBorder="1" applyAlignment="1">
      <alignment horizontal="left" vertical="center" wrapText="1"/>
    </xf>
    <xf numFmtId="164" fontId="57" fillId="0" borderId="1" xfId="15" applyNumberFormat="1" applyFont="1" applyFill="1" applyBorder="1" applyAlignment="1">
      <alignment vertical="center" wrapText="1"/>
    </xf>
    <xf numFmtId="164" fontId="57" fillId="0" borderId="1" xfId="21" applyNumberFormat="1" applyFont="1" applyFill="1" applyBorder="1" applyAlignment="1">
      <alignment horizontal="left" vertical="center" wrapText="1"/>
    </xf>
    <xf numFmtId="0" fontId="57" fillId="0" borderId="33" xfId="0" applyFont="1" applyFill="1" applyBorder="1" applyAlignment="1">
      <alignment horizontal="center" vertical="center" wrapText="1"/>
    </xf>
    <xf numFmtId="0" fontId="57" fillId="9" borderId="1" xfId="0" applyFont="1" applyFill="1" applyBorder="1" applyAlignment="1">
      <alignment horizontal="left" vertical="center" wrapText="1"/>
    </xf>
    <xf numFmtId="0" fontId="57" fillId="0" borderId="1" xfId="20" applyFont="1" applyFill="1" applyBorder="1" applyAlignment="1">
      <alignment vertical="center" wrapText="1"/>
    </xf>
    <xf numFmtId="0" fontId="69" fillId="0" borderId="33" xfId="22" applyFont="1" applyFill="1" applyBorder="1" applyAlignment="1">
      <alignment horizontal="left" vertical="center" wrapText="1"/>
    </xf>
    <xf numFmtId="164" fontId="57" fillId="0" borderId="33" xfId="21" applyNumberFormat="1" applyFont="1" applyFill="1" applyBorder="1" applyAlignment="1">
      <alignment horizontal="left" vertical="center" wrapText="1"/>
    </xf>
    <xf numFmtId="0" fontId="57" fillId="0" borderId="34" xfId="20" applyFont="1" applyFill="1" applyBorder="1" applyAlignment="1">
      <alignment horizontal="center" vertical="center" wrapText="1"/>
    </xf>
    <xf numFmtId="0" fontId="39" fillId="0" borderId="33" xfId="20" applyFont="1" applyFill="1" applyBorder="1" applyAlignment="1">
      <alignment horizontal="center" vertical="center" wrapText="1"/>
    </xf>
    <xf numFmtId="0" fontId="57" fillId="0" borderId="1" xfId="19" applyFont="1" applyFill="1" applyBorder="1" applyAlignment="1">
      <alignment vertical="center" wrapText="1"/>
    </xf>
    <xf numFmtId="0" fontId="69" fillId="0" borderId="2" xfId="22" applyFont="1" applyFill="1" applyBorder="1" applyAlignment="1">
      <alignment horizontal="left" vertical="center" wrapText="1"/>
    </xf>
    <xf numFmtId="164" fontId="57" fillId="0" borderId="3" xfId="19" applyNumberFormat="1" applyFont="1" applyFill="1" applyBorder="1" applyAlignment="1">
      <alignment vertical="center" wrapText="1"/>
    </xf>
    <xf numFmtId="164" fontId="57" fillId="0" borderId="1" xfId="18" applyNumberFormat="1" applyFont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39" fontId="68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70" fillId="0" borderId="0" xfId="1" applyFont="1"/>
    <xf numFmtId="0" fontId="12" fillId="0" borderId="0" xfId="0" applyFont="1" applyFill="1" applyAlignment="1">
      <alignment horizontal="center" vertical="center"/>
    </xf>
    <xf numFmtId="0" fontId="71" fillId="0" borderId="0" xfId="1" applyFont="1"/>
    <xf numFmtId="0" fontId="68" fillId="2" borderId="1" xfId="10" applyFont="1" applyFill="1" applyBorder="1" applyAlignment="1">
      <alignment horizontal="left" vertical="center" wrapText="1"/>
    </xf>
    <xf numFmtId="0" fontId="68" fillId="2" borderId="1" xfId="0" applyFont="1" applyFill="1" applyBorder="1" applyAlignment="1">
      <alignment vertical="top" wrapText="1"/>
    </xf>
    <xf numFmtId="0" fontId="68" fillId="2" borderId="0" xfId="0" applyFont="1" applyFill="1" applyAlignment="1">
      <alignment horizontal="center" vertical="center"/>
    </xf>
    <xf numFmtId="164" fontId="68" fillId="2" borderId="1" xfId="15" applyNumberFormat="1" applyFont="1" applyFill="1" applyBorder="1" applyAlignment="1">
      <alignment horizontal="center" vertical="center" wrapText="1"/>
    </xf>
    <xf numFmtId="164" fontId="57" fillId="0" borderId="0" xfId="18" applyNumberFormat="1" applyFont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/>
    </xf>
    <xf numFmtId="0" fontId="57" fillId="0" borderId="10" xfId="13" applyFont="1" applyFill="1" applyBorder="1" applyAlignment="1">
      <alignment horizontal="left" vertical="center" wrapText="1"/>
    </xf>
    <xf numFmtId="164" fontId="57" fillId="0" borderId="8" xfId="18" applyNumberFormat="1" applyFont="1" applyBorder="1" applyAlignment="1">
      <alignment horizontal="center" vertical="center" wrapText="1"/>
    </xf>
    <xf numFmtId="0" fontId="17" fillId="0" borderId="9" xfId="1" applyFont="1" applyBorder="1"/>
    <xf numFmtId="0" fontId="72" fillId="0" borderId="0" xfId="1" applyFont="1"/>
    <xf numFmtId="0" fontId="57" fillId="0" borderId="0" xfId="13" applyFont="1" applyFill="1" applyBorder="1" applyAlignment="1">
      <alignment horizontal="left" vertical="center" wrapText="1"/>
    </xf>
    <xf numFmtId="0" fontId="69" fillId="0" borderId="0" xfId="22" applyFont="1" applyFill="1" applyBorder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42" fontId="17" fillId="0" borderId="0" xfId="2" applyNumberFormat="1" applyFont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39" fillId="0" borderId="2" xfId="0" applyFont="1" applyBorder="1" applyAlignment="1">
      <alignment horizontal="center" vertical="center" wrapText="1"/>
    </xf>
    <xf numFmtId="39" fontId="57" fillId="0" borderId="0" xfId="0" applyNumberFormat="1" applyFont="1" applyFill="1" applyAlignment="1">
      <alignment horizontal="center" vertical="center"/>
    </xf>
    <xf numFmtId="0" fontId="57" fillId="0" borderId="34" xfId="0" applyNumberFormat="1" applyFont="1" applyFill="1" applyBorder="1" applyAlignment="1">
      <alignment horizontal="center" vertical="center" wrapText="1"/>
    </xf>
    <xf numFmtId="0" fontId="57" fillId="0" borderId="34" xfId="19" applyNumberFormat="1" applyFont="1" applyFill="1" applyBorder="1" applyAlignment="1">
      <alignment horizontal="center" vertical="center" wrapText="1"/>
    </xf>
    <xf numFmtId="0" fontId="57" fillId="0" borderId="34" xfId="13" applyNumberFormat="1" applyFont="1" applyFill="1" applyBorder="1" applyAlignment="1">
      <alignment horizontal="center" vertical="center" wrapText="1"/>
    </xf>
    <xf numFmtId="0" fontId="39" fillId="0" borderId="34" xfId="19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39" fontId="17" fillId="0" borderId="0" xfId="0" applyNumberFormat="1" applyFont="1" applyFill="1" applyBorder="1" applyAlignment="1">
      <alignment horizontal="left" vertical="center" wrapText="1"/>
    </xf>
    <xf numFmtId="42" fontId="17" fillId="0" borderId="0" xfId="2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69" fontId="17" fillId="0" borderId="0" xfId="0" applyNumberFormat="1" applyFont="1" applyBorder="1" applyAlignment="1">
      <alignment horizontal="left" vertical="center" wrapText="1"/>
    </xf>
    <xf numFmtId="0" fontId="69" fillId="0" borderId="1" xfId="22" applyFont="1" applyFill="1" applyBorder="1" applyAlignment="1">
      <alignment horizontal="left" vertical="center" wrapText="1"/>
    </xf>
    <xf numFmtId="0" fontId="57" fillId="8" borderId="1" xfId="0" applyFont="1" applyFill="1" applyBorder="1" applyAlignment="1">
      <alignment vertical="center" wrapText="1"/>
    </xf>
    <xf numFmtId="39" fontId="68" fillId="2" borderId="10" xfId="0" applyNumberFormat="1" applyFont="1" applyFill="1" applyBorder="1" applyAlignment="1">
      <alignment vertical="center" wrapText="1"/>
    </xf>
    <xf numFmtId="0" fontId="57" fillId="0" borderId="33" xfId="13" applyFont="1" applyFill="1" applyBorder="1" applyAlignment="1">
      <alignment vertical="center" wrapText="1"/>
    </xf>
    <xf numFmtId="0" fontId="57" fillId="0" borderId="1" xfId="13" applyFont="1" applyFill="1" applyBorder="1" applyAlignment="1">
      <alignment vertical="center" wrapText="1"/>
    </xf>
    <xf numFmtId="0" fontId="57" fillId="0" borderId="10" xfId="13" applyFont="1" applyFill="1" applyBorder="1" applyAlignment="1">
      <alignment vertical="center" wrapText="1"/>
    </xf>
    <xf numFmtId="0" fontId="57" fillId="0" borderId="0" xfId="0" applyFont="1" applyFill="1" applyAlignment="1">
      <alignment vertical="center" wrapText="1"/>
    </xf>
    <xf numFmtId="164" fontId="57" fillId="0" borderId="2" xfId="21" applyNumberFormat="1" applyFont="1" applyFill="1" applyBorder="1" applyAlignment="1">
      <alignment horizontal="left" vertical="center" wrapText="1"/>
    </xf>
    <xf numFmtId="0" fontId="57" fillId="0" borderId="33" xfId="0" applyFont="1" applyFill="1" applyBorder="1" applyAlignment="1">
      <alignment horizontal="center" vertical="center"/>
    </xf>
    <xf numFmtId="0" fontId="42" fillId="0" borderId="9" xfId="0" applyFont="1" applyBorder="1" applyAlignment="1">
      <alignment vertical="top"/>
    </xf>
    <xf numFmtId="0" fontId="68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39" fillId="0" borderId="1" xfId="26" applyFont="1" applyBorder="1" applyAlignment="1">
      <alignment vertical="center" wrapText="1"/>
    </xf>
    <xf numFmtId="0" fontId="57" fillId="0" borderId="1" xfId="26" applyFont="1" applyBorder="1" applyAlignment="1">
      <alignment vertical="center" wrapText="1"/>
    </xf>
    <xf numFmtId="0" fontId="57" fillId="0" borderId="1" xfId="26" applyFont="1" applyFill="1" applyBorder="1" applyAlignment="1">
      <alignment vertical="center" wrapText="1"/>
    </xf>
    <xf numFmtId="0" fontId="39" fillId="0" borderId="1" xfId="26" applyFont="1" applyFill="1" applyBorder="1" applyAlignment="1">
      <alignment vertical="center" wrapText="1"/>
    </xf>
    <xf numFmtId="0" fontId="57" fillId="0" borderId="1" xfId="28" applyFont="1" applyFill="1" applyBorder="1" applyAlignment="1">
      <alignment horizontal="left" vertical="center" wrapText="1"/>
    </xf>
    <xf numFmtId="164" fontId="39" fillId="0" borderId="1" xfId="29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39" fontId="68" fillId="0" borderId="1" xfId="0" applyNumberFormat="1" applyFont="1" applyFill="1" applyBorder="1" applyAlignment="1">
      <alignment vertical="top"/>
    </xf>
    <xf numFmtId="0" fontId="57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8" fillId="0" borderId="1" xfId="127" applyNumberFormat="1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 wrapText="1"/>
    </xf>
    <xf numFmtId="164" fontId="57" fillId="0" borderId="1" xfId="26" applyNumberFormat="1" applyFont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1" xfId="0" applyNumberFormat="1" applyFont="1" applyFill="1" applyBorder="1" applyAlignment="1">
      <alignment vertical="top"/>
    </xf>
    <xf numFmtId="164" fontId="57" fillId="0" borderId="1" xfId="26" applyNumberFormat="1" applyFont="1" applyFill="1" applyBorder="1" applyAlignment="1">
      <alignment horizontal="center" vertical="center" wrapText="1"/>
    </xf>
    <xf numFmtId="164" fontId="39" fillId="0" borderId="1" xfId="26" applyNumberFormat="1" applyFont="1" applyFill="1" applyBorder="1" applyAlignment="1">
      <alignment horizontal="center" vertical="center" wrapText="1"/>
    </xf>
    <xf numFmtId="164" fontId="39" fillId="0" borderId="1" xfId="28" applyNumberFormat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top" wrapText="1"/>
    </xf>
    <xf numFmtId="0" fontId="68" fillId="2" borderId="1" xfId="0" applyFont="1" applyFill="1" applyBorder="1" applyAlignment="1">
      <alignment horizontal="left" vertical="top" wrapText="1"/>
    </xf>
    <xf numFmtId="0" fontId="39" fillId="2" borderId="1" xfId="26" applyFont="1" applyFill="1" applyBorder="1" applyAlignment="1">
      <alignment vertical="center" wrapText="1"/>
    </xf>
    <xf numFmtId="164" fontId="39" fillId="2" borderId="1" xfId="29" applyNumberFormat="1" applyFont="1" applyFill="1" applyBorder="1" applyAlignment="1">
      <alignment horizontal="left" vertical="center" wrapText="1"/>
    </xf>
    <xf numFmtId="164" fontId="57" fillId="2" borderId="1" xfId="26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/>
    </xf>
    <xf numFmtId="39" fontId="68" fillId="2" borderId="1" xfId="0" applyNumberFormat="1" applyFont="1" applyFill="1" applyBorder="1" applyAlignment="1">
      <alignment vertical="top"/>
    </xf>
    <xf numFmtId="0" fontId="57" fillId="2" borderId="1" xfId="0" applyFont="1" applyFill="1" applyBorder="1" applyAlignment="1">
      <alignment horizontal="left" vertical="center" wrapText="1"/>
    </xf>
    <xf numFmtId="0" fontId="68" fillId="2" borderId="1" xfId="0" applyNumberFormat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left" vertical="center" wrapText="1"/>
    </xf>
    <xf numFmtId="39" fontId="68" fillId="2" borderId="1" xfId="0" applyNumberFormat="1" applyFont="1" applyFill="1" applyBorder="1" applyAlignment="1">
      <alignment vertical="center" wrapText="1"/>
    </xf>
    <xf numFmtId="164" fontId="57" fillId="0" borderId="1" xfId="0" applyNumberFormat="1" applyFont="1" applyFill="1" applyBorder="1" applyAlignment="1">
      <alignment horizontal="center" vertical="center" wrapText="1"/>
    </xf>
    <xf numFmtId="0" fontId="48" fillId="0" borderId="1" xfId="19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39" fontId="68" fillId="0" borderId="0" xfId="0" applyNumberFormat="1" applyFont="1" applyFill="1" applyBorder="1" applyAlignment="1">
      <alignment horizontal="center" vertical="center"/>
    </xf>
    <xf numFmtId="39" fontId="57" fillId="0" borderId="0" xfId="0" applyNumberFormat="1" applyFont="1" applyFill="1" applyBorder="1" applyAlignment="1">
      <alignment horizontal="center" vertical="center"/>
    </xf>
    <xf numFmtId="39" fontId="57" fillId="0" borderId="0" xfId="0" applyNumberFormat="1" applyFont="1" applyFill="1" applyBorder="1" applyAlignment="1">
      <alignment vertical="center"/>
    </xf>
    <xf numFmtId="0" fontId="39" fillId="2" borderId="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64" fontId="74" fillId="0" borderId="1" xfId="0" applyNumberFormat="1" applyFont="1" applyFill="1" applyBorder="1" applyAlignment="1">
      <alignment horizontal="center" vertical="center" wrapText="1"/>
    </xf>
    <xf numFmtId="164" fontId="57" fillId="0" borderId="1" xfId="19" applyNumberFormat="1" applyFont="1" applyFill="1" applyBorder="1" applyAlignment="1">
      <alignment vertical="center" wrapText="1"/>
    </xf>
    <xf numFmtId="0" fontId="68" fillId="0" borderId="2" xfId="0" applyFont="1" applyFill="1" applyBorder="1" applyAlignment="1">
      <alignment vertical="top" wrapText="1"/>
    </xf>
    <xf numFmtId="0" fontId="68" fillId="2" borderId="1" xfId="0" applyNumberFormat="1" applyFont="1" applyFill="1" applyBorder="1" applyAlignment="1">
      <alignment horizontal="center" vertical="top"/>
    </xf>
    <xf numFmtId="39" fontId="68" fillId="2" borderId="1" xfId="0" applyNumberFormat="1" applyFont="1" applyFill="1" applyBorder="1" applyAlignment="1">
      <alignment horizontal="center" vertical="top" wrapText="1"/>
    </xf>
    <xf numFmtId="39" fontId="68" fillId="2" borderId="1" xfId="0" applyNumberFormat="1" applyFont="1" applyFill="1" applyBorder="1" applyAlignment="1">
      <alignment horizontal="center" vertical="top"/>
    </xf>
    <xf numFmtId="0" fontId="68" fillId="2" borderId="10" xfId="0" applyFont="1" applyFill="1" applyBorder="1" applyAlignment="1">
      <alignment vertical="top" wrapText="1"/>
    </xf>
    <xf numFmtId="0" fontId="68" fillId="2" borderId="11" xfId="0" applyFont="1" applyFill="1" applyBorder="1" applyAlignment="1">
      <alignment vertical="top" wrapText="1"/>
    </xf>
    <xf numFmtId="0" fontId="68" fillId="2" borderId="1" xfId="0" applyFont="1" applyFill="1" applyBorder="1" applyAlignment="1">
      <alignment horizontal="center" vertical="center"/>
    </xf>
    <xf numFmtId="0" fontId="68" fillId="3" borderId="33" xfId="0" applyFont="1" applyFill="1" applyBorder="1" applyAlignment="1">
      <alignment horizontal="center" vertical="center"/>
    </xf>
    <xf numFmtId="0" fontId="57" fillId="3" borderId="33" xfId="0" applyFont="1" applyFill="1" applyBorder="1" applyAlignment="1">
      <alignment horizontal="center" vertical="center" wrapText="1"/>
    </xf>
    <xf numFmtId="39" fontId="68" fillId="2" borderId="33" xfId="0" applyNumberFormat="1" applyFont="1" applyFill="1" applyBorder="1" applyAlignment="1">
      <alignment horizontal="center" vertical="top"/>
    </xf>
    <xf numFmtId="0" fontId="39" fillId="0" borderId="33" xfId="0" applyFont="1" applyBorder="1" applyAlignment="1">
      <alignment horizontal="center" vertical="center"/>
    </xf>
    <xf numFmtId="0" fontId="38" fillId="2" borderId="33" xfId="0" applyFont="1" applyFill="1" applyBorder="1" applyAlignment="1">
      <alignment horizontal="left" vertical="center"/>
    </xf>
    <xf numFmtId="0" fontId="38" fillId="0" borderId="33" xfId="0" applyFont="1" applyBorder="1" applyAlignment="1">
      <alignment horizontal="left" vertical="center"/>
    </xf>
    <xf numFmtId="39" fontId="68" fillId="2" borderId="33" xfId="0" applyNumberFormat="1" applyFont="1" applyFill="1" applyBorder="1" applyAlignment="1">
      <alignment horizontal="center" vertical="center" wrapText="1"/>
    </xf>
    <xf numFmtId="0" fontId="48" fillId="0" borderId="33" xfId="127" applyNumberFormat="1" applyFont="1" applyFill="1" applyBorder="1" applyAlignment="1">
      <alignment horizontal="center" vertical="center" wrapText="1"/>
    </xf>
    <xf numFmtId="1" fontId="48" fillId="0" borderId="33" xfId="127" applyNumberFormat="1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/>
    </xf>
    <xf numFmtId="0" fontId="57" fillId="3" borderId="34" xfId="0" applyFont="1" applyFill="1" applyBorder="1" applyAlignment="1">
      <alignment horizontal="center" vertical="center" wrapText="1"/>
    </xf>
    <xf numFmtId="39" fontId="68" fillId="2" borderId="34" xfId="0" applyNumberFormat="1" applyFont="1" applyFill="1" applyBorder="1" applyAlignment="1">
      <alignment horizontal="center" vertical="top"/>
    </xf>
    <xf numFmtId="39" fontId="57" fillId="0" borderId="34" xfId="0" applyNumberFormat="1" applyFont="1" applyFill="1" applyBorder="1" applyAlignment="1">
      <alignment horizontal="center" vertical="center"/>
    </xf>
    <xf numFmtId="39" fontId="68" fillId="2" borderId="34" xfId="0" applyNumberFormat="1" applyFont="1" applyFill="1" applyBorder="1" applyAlignment="1">
      <alignment horizontal="center" vertical="center"/>
    </xf>
    <xf numFmtId="0" fontId="68" fillId="3" borderId="19" xfId="0" applyFont="1" applyFill="1" applyBorder="1" applyAlignment="1">
      <alignment horizontal="center" vertical="center"/>
    </xf>
    <xf numFmtId="0" fontId="68" fillId="3" borderId="20" xfId="0" applyFont="1" applyFill="1" applyBorder="1" applyAlignment="1">
      <alignment horizontal="center" vertical="center"/>
    </xf>
    <xf numFmtId="0" fontId="57" fillId="3" borderId="19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 wrapText="1"/>
    </xf>
    <xf numFmtId="39" fontId="68" fillId="2" borderId="19" xfId="0" applyNumberFormat="1" applyFont="1" applyFill="1" applyBorder="1" applyAlignment="1">
      <alignment horizontal="center" vertical="top"/>
    </xf>
    <xf numFmtId="39" fontId="68" fillId="2" borderId="20" xfId="0" applyNumberFormat="1" applyFont="1" applyFill="1" applyBorder="1" applyAlignment="1">
      <alignment horizontal="center" vertical="top"/>
    </xf>
    <xf numFmtId="0" fontId="57" fillId="0" borderId="19" xfId="0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57" fillId="2" borderId="19" xfId="0" applyFont="1" applyFill="1" applyBorder="1" applyAlignment="1">
      <alignment horizontal="center" vertical="center"/>
    </xf>
    <xf numFmtId="0" fontId="57" fillId="2" borderId="20" xfId="0" applyFont="1" applyFill="1" applyBorder="1" applyAlignment="1">
      <alignment horizontal="center" vertical="center"/>
    </xf>
    <xf numFmtId="39" fontId="68" fillId="2" borderId="19" xfId="0" applyNumberFormat="1" applyFont="1" applyFill="1" applyBorder="1" applyAlignment="1">
      <alignment horizontal="center" vertical="center" wrapText="1"/>
    </xf>
    <xf numFmtId="39" fontId="68" fillId="2" borderId="20" xfId="0" applyNumberFormat="1" applyFont="1" applyFill="1" applyBorder="1" applyAlignment="1">
      <alignment horizontal="center" vertical="center" wrapText="1"/>
    </xf>
    <xf numFmtId="164" fontId="57" fillId="0" borderId="19" xfId="21" applyNumberFormat="1" applyFont="1" applyFill="1" applyBorder="1" applyAlignment="1">
      <alignment horizontal="left" vertical="center" wrapText="1"/>
    </xf>
    <xf numFmtId="0" fontId="48" fillId="0" borderId="19" xfId="127" applyNumberFormat="1" applyFont="1" applyFill="1" applyBorder="1" applyAlignment="1">
      <alignment horizontal="center" vertical="center" wrapText="1"/>
    </xf>
    <xf numFmtId="0" fontId="48" fillId="0" borderId="20" xfId="127" applyNumberFormat="1" applyFont="1" applyFill="1" applyBorder="1" applyAlignment="1">
      <alignment horizontal="center" vertical="center" wrapText="1"/>
    </xf>
    <xf numFmtId="1" fontId="48" fillId="0" borderId="20" xfId="127" applyNumberFormat="1" applyFont="1" applyFill="1" applyBorder="1" applyAlignment="1">
      <alignment horizontal="center" vertical="center" wrapText="1"/>
    </xf>
    <xf numFmtId="39" fontId="68" fillId="2" borderId="33" xfId="0" applyNumberFormat="1" applyFont="1" applyFill="1" applyBorder="1" applyAlignment="1">
      <alignment vertical="top"/>
    </xf>
    <xf numFmtId="39" fontId="68" fillId="0" borderId="33" xfId="0" applyNumberFormat="1" applyFont="1" applyFill="1" applyBorder="1" applyAlignment="1">
      <alignment vertical="top"/>
    </xf>
    <xf numFmtId="0" fontId="68" fillId="3" borderId="34" xfId="0" applyFont="1" applyFill="1" applyBorder="1" applyAlignment="1">
      <alignment horizontal="center" vertical="center"/>
    </xf>
    <xf numFmtId="39" fontId="68" fillId="2" borderId="34" xfId="0" applyNumberFormat="1" applyFont="1" applyFill="1" applyBorder="1" applyAlignment="1">
      <alignment vertical="top"/>
    </xf>
    <xf numFmtId="39" fontId="68" fillId="0" borderId="34" xfId="0" applyNumberFormat="1" applyFont="1" applyFill="1" applyBorder="1" applyAlignment="1">
      <alignment vertical="top"/>
    </xf>
    <xf numFmtId="0" fontId="57" fillId="0" borderId="34" xfId="0" applyFont="1" applyFill="1" applyBorder="1" applyAlignment="1">
      <alignment horizontal="center" vertical="center"/>
    </xf>
    <xf numFmtId="39" fontId="68" fillId="2" borderId="34" xfId="0" applyNumberFormat="1" applyFont="1" applyFill="1" applyBorder="1" applyAlignment="1">
      <alignment horizontal="center" vertical="center" wrapText="1"/>
    </xf>
    <xf numFmtId="39" fontId="68" fillId="2" borderId="19" xfId="0" applyNumberFormat="1" applyFont="1" applyFill="1" applyBorder="1" applyAlignment="1">
      <alignment vertical="top"/>
    </xf>
    <xf numFmtId="39" fontId="68" fillId="2" borderId="20" xfId="0" applyNumberFormat="1" applyFont="1" applyFill="1" applyBorder="1" applyAlignment="1">
      <alignment vertical="top"/>
    </xf>
    <xf numFmtId="39" fontId="68" fillId="0" borderId="19" xfId="0" applyNumberFormat="1" applyFont="1" applyFill="1" applyBorder="1" applyAlignment="1">
      <alignment vertical="top"/>
    </xf>
    <xf numFmtId="39" fontId="68" fillId="0" borderId="20" xfId="0" applyNumberFormat="1" applyFont="1" applyFill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75" fillId="0" borderId="0" xfId="1" applyFont="1" applyAlignment="1">
      <alignment horizontal="left"/>
    </xf>
    <xf numFmtId="0" fontId="13" fillId="0" borderId="0" xfId="1" applyFont="1"/>
    <xf numFmtId="0" fontId="14" fillId="0" borderId="0" xfId="0" applyFont="1" applyFill="1" applyAlignment="1">
      <alignment horizontal="center" vertical="center"/>
    </xf>
    <xf numFmtId="0" fontId="76" fillId="0" borderId="0" xfId="1" applyFont="1"/>
    <xf numFmtId="39" fontId="57" fillId="0" borderId="0" xfId="0" applyNumberFormat="1" applyFont="1" applyFill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75" fillId="0" borderId="0" xfId="1" applyFont="1" applyAlignment="1">
      <alignment horizontal="left"/>
    </xf>
    <xf numFmtId="39" fontId="68" fillId="2" borderId="1" xfId="0" applyNumberFormat="1" applyFont="1" applyFill="1" applyBorder="1" applyAlignment="1">
      <alignment horizontal="center" vertical="top"/>
    </xf>
    <xf numFmtId="39" fontId="68" fillId="2" borderId="33" xfId="0" applyNumberFormat="1" applyFont="1" applyFill="1" applyBorder="1" applyAlignment="1">
      <alignment horizontal="center" vertical="top"/>
    </xf>
    <xf numFmtId="39" fontId="68" fillId="2" borderId="34" xfId="0" applyNumberFormat="1" applyFont="1" applyFill="1" applyBorder="1" applyAlignment="1">
      <alignment horizontal="center" vertical="top"/>
    </xf>
    <xf numFmtId="39" fontId="68" fillId="2" borderId="19" xfId="0" applyNumberFormat="1" applyFont="1" applyFill="1" applyBorder="1" applyAlignment="1">
      <alignment horizontal="center" vertical="top"/>
    </xf>
    <xf numFmtId="39" fontId="68" fillId="2" borderId="20" xfId="0" applyNumberFormat="1" applyFont="1" applyFill="1" applyBorder="1" applyAlignment="1">
      <alignment horizontal="center" vertical="top"/>
    </xf>
    <xf numFmtId="0" fontId="68" fillId="2" borderId="1" xfId="0" applyFont="1" applyFill="1" applyBorder="1" applyAlignment="1">
      <alignment horizontal="center" vertical="top" wrapText="1"/>
    </xf>
    <xf numFmtId="39" fontId="68" fillId="2" borderId="1" xfId="0" applyNumberFormat="1" applyFont="1" applyFill="1" applyBorder="1" applyAlignment="1">
      <alignment horizontal="center" vertical="top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/>
    </xf>
    <xf numFmtId="0" fontId="68" fillId="3" borderId="33" xfId="0" applyFont="1" applyFill="1" applyBorder="1" applyAlignment="1">
      <alignment horizontal="center" vertical="center"/>
    </xf>
    <xf numFmtId="0" fontId="68" fillId="3" borderId="19" xfId="0" applyFont="1" applyFill="1" applyBorder="1" applyAlignment="1">
      <alignment horizontal="center" vertical="center"/>
    </xf>
    <xf numFmtId="0" fontId="68" fillId="3" borderId="20" xfId="0" applyFont="1" applyFill="1" applyBorder="1" applyAlignment="1">
      <alignment horizontal="center" vertical="center"/>
    </xf>
    <xf numFmtId="0" fontId="68" fillId="3" borderId="34" xfId="0" applyFont="1" applyFill="1" applyBorder="1" applyAlignment="1">
      <alignment horizontal="center" vertical="center"/>
    </xf>
    <xf numFmtId="0" fontId="68" fillId="2" borderId="1" xfId="0" applyNumberFormat="1" applyFont="1" applyFill="1" applyBorder="1" applyAlignment="1">
      <alignment horizontal="center" vertical="top"/>
    </xf>
    <xf numFmtId="0" fontId="68" fillId="2" borderId="1" xfId="0" applyFont="1" applyFill="1" applyBorder="1" applyAlignment="1">
      <alignment horizontal="left" vertical="top" wrapText="1"/>
    </xf>
    <xf numFmtId="39" fontId="57" fillId="0" borderId="0" xfId="0" applyNumberFormat="1" applyFont="1" applyFill="1" applyAlignment="1">
      <alignment horizontal="center" vertical="center"/>
    </xf>
    <xf numFmtId="0" fontId="57" fillId="0" borderId="10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172" fontId="48" fillId="0" borderId="1" xfId="127" applyNumberFormat="1" applyFont="1" applyFill="1" applyBorder="1" applyAlignment="1">
      <alignment horizontal="center" vertical="center" wrapText="1"/>
    </xf>
    <xf numFmtId="3" fontId="49" fillId="0" borderId="33" xfId="0" applyNumberFormat="1" applyFont="1" applyBorder="1" applyAlignment="1">
      <alignment horizontal="center" vertical="center" wrapText="1"/>
    </xf>
    <xf numFmtId="3" fontId="48" fillId="0" borderId="33" xfId="0" applyNumberFormat="1" applyFont="1" applyFill="1" applyBorder="1" applyAlignment="1">
      <alignment horizontal="center" vertical="center" wrapText="1"/>
    </xf>
    <xf numFmtId="3" fontId="48" fillId="0" borderId="33" xfId="0" applyNumberFormat="1" applyFont="1" applyBorder="1" applyAlignment="1">
      <alignment horizontal="center" vertical="center" wrapText="1"/>
    </xf>
    <xf numFmtId="3" fontId="48" fillId="0" borderId="33" xfId="316" applyNumberFormat="1" applyFont="1" applyFill="1" applyBorder="1" applyAlignment="1">
      <alignment horizontal="center" vertical="center" wrapText="1"/>
    </xf>
    <xf numFmtId="3" fontId="48" fillId="0" borderId="33" xfId="316" quotePrefix="1" applyNumberFormat="1" applyFont="1" applyFill="1" applyBorder="1" applyAlignment="1">
      <alignment horizontal="center" vertical="center" wrapText="1"/>
    </xf>
    <xf numFmtId="3" fontId="58" fillId="0" borderId="1" xfId="22" applyNumberFormat="1" applyFont="1" applyFill="1" applyBorder="1" applyAlignment="1">
      <alignment horizontal="center" vertical="center" wrapText="1"/>
    </xf>
    <xf numFmtId="164" fontId="48" fillId="0" borderId="33" xfId="21" applyNumberFormat="1" applyFont="1" applyFill="1" applyBorder="1" applyAlignment="1">
      <alignment horizontal="left" vertical="center" wrapText="1"/>
    </xf>
    <xf numFmtId="172" fontId="48" fillId="0" borderId="33" xfId="127" applyNumberFormat="1" applyFont="1" applyFill="1" applyBorder="1" applyAlignment="1">
      <alignment horizontal="center" vertical="center" wrapText="1"/>
    </xf>
    <xf numFmtId="3" fontId="48" fillId="0" borderId="1" xfId="15" applyNumberFormat="1" applyFont="1" applyBorder="1" applyAlignment="1">
      <alignment horizontal="center" vertical="center" wrapText="1"/>
    </xf>
    <xf numFmtId="3" fontId="48" fillId="0" borderId="33" xfId="19" applyNumberFormat="1" applyFont="1" applyBorder="1" applyAlignment="1">
      <alignment horizontal="center" vertical="center" wrapText="1"/>
    </xf>
    <xf numFmtId="0" fontId="48" fillId="0" borderId="34" xfId="0" applyFont="1" applyFill="1" applyBorder="1" applyAlignment="1">
      <alignment vertical="center" wrapText="1"/>
    </xf>
    <xf numFmtId="164" fontId="57" fillId="0" borderId="3" xfId="15" applyNumberFormat="1" applyFont="1" applyBorder="1" applyAlignment="1">
      <alignment horizontal="center" vertical="center" wrapText="1"/>
    </xf>
    <xf numFmtId="164" fontId="48" fillId="0" borderId="3" xfId="21" applyNumberFormat="1" applyFont="1" applyFill="1" applyBorder="1" applyAlignment="1">
      <alignment horizontal="left" vertical="center" wrapText="1"/>
    </xf>
    <xf numFmtId="172" fontId="57" fillId="0" borderId="1" xfId="127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left"/>
    </xf>
    <xf numFmtId="164" fontId="57" fillId="0" borderId="5" xfId="21" applyNumberFormat="1" applyFont="1" applyFill="1" applyBorder="1" applyAlignment="1">
      <alignment horizontal="left" vertical="center" wrapText="1"/>
    </xf>
    <xf numFmtId="172" fontId="57" fillId="0" borderId="5" xfId="127" applyNumberFormat="1" applyFont="1" applyFill="1" applyBorder="1" applyAlignment="1">
      <alignment horizontal="center" vertical="center" wrapText="1"/>
    </xf>
    <xf numFmtId="0" fontId="75" fillId="0" borderId="0" xfId="1" applyFont="1" applyAlignment="1">
      <alignment horizontal="left"/>
    </xf>
    <xf numFmtId="0" fontId="78" fillId="0" borderId="0" xfId="0" applyFont="1" applyFill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0" fillId="0" borderId="1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left" vertical="center" wrapText="1"/>
    </xf>
    <xf numFmtId="0" fontId="80" fillId="0" borderId="1" xfId="0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vertical="center" wrapText="1"/>
    </xf>
    <xf numFmtId="164" fontId="79" fillId="0" borderId="1" xfId="0" applyNumberFormat="1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 wrapText="1"/>
    </xf>
    <xf numFmtId="0" fontId="79" fillId="0" borderId="1" xfId="10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39" fontId="79" fillId="0" borderId="1" xfId="0" applyNumberFormat="1" applyFont="1" applyFill="1" applyBorder="1" applyAlignment="1">
      <alignment horizontal="center" vertical="center" wrapText="1"/>
    </xf>
    <xf numFmtId="39" fontId="79" fillId="0" borderId="1" xfId="0" applyNumberFormat="1" applyFont="1" applyFill="1" applyBorder="1" applyAlignment="1">
      <alignment vertical="center" wrapText="1"/>
    </xf>
    <xf numFmtId="39" fontId="79" fillId="0" borderId="1" xfId="0" applyNumberFormat="1" applyFont="1" applyFill="1" applyBorder="1" applyAlignment="1">
      <alignment horizontal="right" vertical="center" wrapText="1"/>
    </xf>
    <xf numFmtId="0" fontId="79" fillId="0" borderId="1" xfId="0" applyFont="1" applyFill="1" applyBorder="1" applyAlignment="1">
      <alignment horizontal="center" vertical="center"/>
    </xf>
    <xf numFmtId="39" fontId="79" fillId="0" borderId="0" xfId="0" applyNumberFormat="1" applyFont="1" applyFill="1" applyAlignment="1">
      <alignment horizontal="center" vertical="center"/>
    </xf>
    <xf numFmtId="0" fontId="79" fillId="0" borderId="1" xfId="0" applyNumberFormat="1" applyFont="1" applyFill="1" applyBorder="1" applyAlignment="1">
      <alignment horizontal="center" vertical="center" wrapText="1"/>
    </xf>
    <xf numFmtId="39" fontId="79" fillId="0" borderId="1" xfId="0" applyNumberFormat="1" applyFont="1" applyFill="1" applyBorder="1" applyAlignment="1">
      <alignment horizontal="left" vertical="center" wrapText="1"/>
    </xf>
    <xf numFmtId="164" fontId="79" fillId="0" borderId="1" xfId="15" applyNumberFormat="1" applyFont="1" applyFill="1" applyBorder="1" applyAlignment="1">
      <alignment horizontal="center" vertical="center" wrapText="1"/>
    </xf>
    <xf numFmtId="0" fontId="81" fillId="0" borderId="1" xfId="10" applyFont="1" applyFill="1" applyBorder="1" applyAlignment="1">
      <alignment horizontal="left" vertical="center" wrapText="1"/>
    </xf>
    <xf numFmtId="0" fontId="79" fillId="0" borderId="1" xfId="397" applyFont="1" applyFill="1" applyBorder="1" applyAlignment="1">
      <alignment vertical="center" wrapText="1"/>
    </xf>
    <xf numFmtId="0" fontId="80" fillId="0" borderId="0" xfId="0" applyFont="1" applyFill="1" applyAlignment="1">
      <alignment horizontal="left" vertical="center" wrapText="1"/>
    </xf>
    <xf numFmtId="0" fontId="80" fillId="0" borderId="0" xfId="0" applyFont="1" applyFill="1" applyAlignment="1">
      <alignment vertical="center" wrapText="1"/>
    </xf>
    <xf numFmtId="0" fontId="80" fillId="0" borderId="0" xfId="0" applyFont="1" applyFill="1" applyAlignment="1">
      <alignment horizontal="center" vertical="center" wrapText="1"/>
    </xf>
    <xf numFmtId="0" fontId="79" fillId="0" borderId="0" xfId="0" applyFont="1" applyFill="1" applyAlignment="1">
      <alignment horizontal="center" vertical="center" wrapText="1"/>
    </xf>
    <xf numFmtId="0" fontId="82" fillId="0" borderId="0" xfId="1" applyFont="1" applyAlignment="1">
      <alignment horizontal="left"/>
    </xf>
    <xf numFmtId="0" fontId="83" fillId="0" borderId="0" xfId="1" applyFont="1"/>
    <xf numFmtId="0" fontId="84" fillId="0" borderId="0" xfId="1" applyFont="1"/>
    <xf numFmtId="0" fontId="79" fillId="11" borderId="1" xfId="0" applyFont="1" applyFill="1" applyBorder="1" applyAlignment="1">
      <alignment horizontal="center" vertical="center"/>
    </xf>
    <xf numFmtId="0" fontId="78" fillId="11" borderId="1" xfId="0" applyFont="1" applyFill="1" applyBorder="1" applyAlignment="1">
      <alignment horizontal="center" vertical="center"/>
    </xf>
    <xf numFmtId="0" fontId="78" fillId="11" borderId="1" xfId="0" applyFont="1" applyFill="1" applyBorder="1" applyAlignment="1">
      <alignment horizontal="center" vertical="center" wrapText="1"/>
    </xf>
    <xf numFmtId="0" fontId="54" fillId="0" borderId="8" xfId="26" applyFont="1" applyFill="1" applyBorder="1" applyAlignment="1">
      <alignment horizontal="left" vertical="top" wrapText="1"/>
    </xf>
    <xf numFmtId="0" fontId="54" fillId="0" borderId="38" xfId="26" applyFont="1" applyFill="1" applyBorder="1" applyAlignment="1">
      <alignment horizontal="left" vertical="top" wrapText="1"/>
    </xf>
    <xf numFmtId="0" fontId="54" fillId="0" borderId="6" xfId="26" applyFont="1" applyFill="1" applyBorder="1" applyAlignment="1">
      <alignment horizontal="left" vertical="top" wrapText="1"/>
    </xf>
    <xf numFmtId="0" fontId="54" fillId="0" borderId="37" xfId="26" applyFont="1" applyFill="1" applyBorder="1" applyAlignment="1">
      <alignment horizontal="left" vertical="top" wrapText="1"/>
    </xf>
    <xf numFmtId="0" fontId="48" fillId="0" borderId="36" xfId="1" applyFont="1" applyFill="1" applyBorder="1" applyAlignment="1">
      <alignment vertical="center" wrapText="1"/>
    </xf>
    <xf numFmtId="0" fontId="48" fillId="0" borderId="16" xfId="1" applyFont="1" applyFill="1" applyBorder="1" applyAlignment="1">
      <alignment vertical="center" wrapText="1"/>
    </xf>
    <xf numFmtId="0" fontId="48" fillId="0" borderId="36" xfId="1" applyFont="1" applyFill="1" applyBorder="1" applyAlignment="1">
      <alignment horizontal="center" vertical="center" wrapText="1"/>
    </xf>
    <xf numFmtId="0" fontId="48" fillId="0" borderId="16" xfId="1" applyFont="1" applyFill="1" applyBorder="1" applyAlignment="1">
      <alignment horizontal="center" vertical="center" wrapText="1"/>
    </xf>
    <xf numFmtId="0" fontId="54" fillId="0" borderId="10" xfId="26" applyFont="1" applyFill="1" applyBorder="1" applyAlignment="1">
      <alignment horizontal="left" vertical="top" wrapText="1"/>
    </xf>
    <xf numFmtId="0" fontId="54" fillId="0" borderId="11" xfId="26" applyFont="1" applyFill="1" applyBorder="1" applyAlignment="1">
      <alignment horizontal="left" vertical="top" wrapText="1"/>
    </xf>
    <xf numFmtId="0" fontId="48" fillId="0" borderId="22" xfId="1" applyFont="1" applyFill="1" applyBorder="1" applyAlignment="1">
      <alignment horizontal="center" vertical="center" wrapText="1"/>
    </xf>
    <xf numFmtId="172" fontId="54" fillId="3" borderId="33" xfId="1" applyNumberFormat="1" applyFont="1" applyFill="1" applyBorder="1" applyAlignment="1">
      <alignment horizontal="center" vertical="center"/>
    </xf>
    <xf numFmtId="172" fontId="54" fillId="3" borderId="34" xfId="1" applyNumberFormat="1" applyFont="1" applyFill="1" applyBorder="1" applyAlignment="1">
      <alignment horizontal="center" vertical="center"/>
    </xf>
    <xf numFmtId="0" fontId="54" fillId="3" borderId="33" xfId="1" applyFont="1" applyFill="1" applyBorder="1" applyAlignment="1">
      <alignment horizontal="center" vertical="top"/>
    </xf>
    <xf numFmtId="0" fontId="54" fillId="3" borderId="5" xfId="1" applyFont="1" applyFill="1" applyBorder="1" applyAlignment="1">
      <alignment horizontal="center" vertical="top"/>
    </xf>
    <xf numFmtId="0" fontId="54" fillId="3" borderId="34" xfId="1" applyFont="1" applyFill="1" applyBorder="1" applyAlignment="1">
      <alignment horizontal="center" vertical="top"/>
    </xf>
    <xf numFmtId="0" fontId="56" fillId="0" borderId="0" xfId="1" applyFont="1" applyFill="1" applyAlignment="1">
      <alignment horizontal="center" vertical="center" wrapText="1"/>
    </xf>
    <xf numFmtId="0" fontId="54" fillId="3" borderId="30" xfId="1" applyFont="1" applyFill="1" applyBorder="1" applyAlignment="1">
      <alignment horizontal="center" vertical="center" wrapText="1"/>
    </xf>
    <xf numFmtId="0" fontId="54" fillId="3" borderId="31" xfId="1" applyFont="1" applyFill="1" applyBorder="1" applyAlignment="1">
      <alignment horizontal="center" vertical="center" wrapText="1"/>
    </xf>
    <xf numFmtId="0" fontId="54" fillId="3" borderId="32" xfId="1" applyFont="1" applyFill="1" applyBorder="1" applyAlignment="1">
      <alignment horizontal="center" vertical="center" wrapText="1"/>
    </xf>
    <xf numFmtId="0" fontId="54" fillId="3" borderId="33" xfId="1" applyFont="1" applyFill="1" applyBorder="1" applyAlignment="1">
      <alignment horizontal="center" vertical="center" wrapText="1"/>
    </xf>
    <xf numFmtId="0" fontId="54" fillId="3" borderId="5" xfId="1" applyFont="1" applyFill="1" applyBorder="1" applyAlignment="1">
      <alignment horizontal="center" vertical="center" wrapText="1"/>
    </xf>
    <xf numFmtId="0" fontId="54" fillId="3" borderId="34" xfId="1" applyFont="1" applyFill="1" applyBorder="1" applyAlignment="1">
      <alignment horizontal="center" vertical="center" wrapText="1"/>
    </xf>
    <xf numFmtId="0" fontId="54" fillId="3" borderId="48" xfId="1" applyFont="1" applyFill="1" applyBorder="1" applyAlignment="1">
      <alignment horizontal="center" vertical="center" wrapText="1"/>
    </xf>
    <xf numFmtId="0" fontId="54" fillId="3" borderId="49" xfId="1" applyFont="1" applyFill="1" applyBorder="1" applyAlignment="1">
      <alignment horizontal="center" vertical="center" wrapText="1"/>
    </xf>
    <xf numFmtId="0" fontId="54" fillId="3" borderId="3" xfId="1" applyFont="1" applyFill="1" applyBorder="1" applyAlignment="1">
      <alignment horizontal="center" vertical="center" wrapText="1"/>
    </xf>
    <xf numFmtId="0" fontId="54" fillId="3" borderId="4" xfId="1" applyFont="1" applyFill="1" applyBorder="1" applyAlignment="1">
      <alignment horizontal="center" vertical="center" wrapText="1"/>
    </xf>
    <xf numFmtId="0" fontId="54" fillId="3" borderId="27" xfId="1" applyFont="1" applyFill="1" applyBorder="1" applyAlignment="1">
      <alignment horizontal="center" vertical="center" wrapText="1"/>
    </xf>
    <xf numFmtId="0" fontId="54" fillId="3" borderId="20" xfId="1" applyFont="1" applyFill="1" applyBorder="1" applyAlignment="1">
      <alignment horizontal="center" vertical="center" wrapText="1"/>
    </xf>
    <xf numFmtId="0" fontId="55" fillId="0" borderId="1" xfId="1" applyFont="1" applyFill="1" applyBorder="1" applyAlignment="1">
      <alignment horizontal="center" vertical="center"/>
    </xf>
    <xf numFmtId="0" fontId="54" fillId="3" borderId="33" xfId="1" applyFont="1" applyFill="1" applyBorder="1" applyAlignment="1">
      <alignment horizontal="center" vertical="center"/>
    </xf>
    <xf numFmtId="0" fontId="54" fillId="3" borderId="5" xfId="1" applyFont="1" applyFill="1" applyBorder="1" applyAlignment="1">
      <alignment horizontal="center" vertical="center"/>
    </xf>
    <xf numFmtId="0" fontId="54" fillId="3" borderId="34" xfId="1" applyFont="1" applyFill="1" applyBorder="1" applyAlignment="1">
      <alignment horizontal="center" vertical="center"/>
    </xf>
    <xf numFmtId="0" fontId="56" fillId="0" borderId="0" xfId="1" applyFont="1" applyFill="1" applyAlignment="1">
      <alignment horizontal="center" vertical="center"/>
    </xf>
    <xf numFmtId="0" fontId="55" fillId="0" borderId="0" xfId="1" applyFont="1" applyFill="1" applyAlignment="1">
      <alignment horizontal="center" vertical="center" wrapText="1"/>
    </xf>
    <xf numFmtId="0" fontId="50" fillId="0" borderId="0" xfId="1" applyFont="1" applyFill="1" applyAlignment="1">
      <alignment horizontal="center" vertical="top"/>
    </xf>
    <xf numFmtId="0" fontId="54" fillId="3" borderId="47" xfId="1" applyFont="1" applyFill="1" applyBorder="1" applyAlignment="1">
      <alignment horizontal="center" vertical="center" wrapText="1"/>
    </xf>
    <xf numFmtId="0" fontId="54" fillId="3" borderId="50" xfId="1" applyFont="1" applyFill="1" applyBorder="1" applyAlignment="1">
      <alignment horizontal="center" vertical="center" wrapText="1"/>
    </xf>
    <xf numFmtId="0" fontId="54" fillId="3" borderId="51" xfId="1" applyFont="1" applyFill="1" applyBorder="1" applyAlignment="1">
      <alignment horizontal="center" vertical="center" wrapText="1"/>
    </xf>
    <xf numFmtId="0" fontId="54" fillId="3" borderId="37" xfId="1" applyFont="1" applyFill="1" applyBorder="1" applyAlignment="1">
      <alignment horizontal="center" vertical="center" wrapText="1"/>
    </xf>
    <xf numFmtId="0" fontId="54" fillId="3" borderId="38" xfId="1" applyFont="1" applyFill="1" applyBorder="1" applyAlignment="1">
      <alignment horizontal="center" vertical="center" wrapText="1"/>
    </xf>
    <xf numFmtId="0" fontId="54" fillId="3" borderId="13" xfId="1" applyFont="1" applyFill="1" applyBorder="1" applyAlignment="1">
      <alignment horizontal="center" vertical="center" wrapText="1"/>
    </xf>
    <xf numFmtId="0" fontId="54" fillId="3" borderId="11" xfId="1" applyFont="1" applyFill="1" applyBorder="1" applyAlignment="1">
      <alignment horizontal="center" vertical="center" wrapText="1"/>
    </xf>
    <xf numFmtId="0" fontId="54" fillId="3" borderId="2" xfId="1" applyFont="1" applyFill="1" applyBorder="1" applyAlignment="1">
      <alignment horizontal="center" vertical="center" wrapText="1"/>
    </xf>
    <xf numFmtId="172" fontId="54" fillId="3" borderId="10" xfId="1" applyNumberFormat="1" applyFont="1" applyFill="1" applyBorder="1" applyAlignment="1">
      <alignment horizontal="center" vertical="center"/>
    </xf>
    <xf numFmtId="172" fontId="54" fillId="3" borderId="2" xfId="1" applyNumberFormat="1" applyFont="1" applyFill="1" applyBorder="1" applyAlignment="1">
      <alignment horizontal="center" vertical="center"/>
    </xf>
    <xf numFmtId="0" fontId="54" fillId="3" borderId="6" xfId="1" applyFont="1" applyFill="1" applyBorder="1" applyAlignment="1">
      <alignment horizontal="center" vertical="center"/>
    </xf>
    <xf numFmtId="0" fontId="54" fillId="3" borderId="7" xfId="1" applyFont="1" applyFill="1" applyBorder="1" applyAlignment="1">
      <alignment horizontal="center" vertical="center"/>
    </xf>
    <xf numFmtId="0" fontId="54" fillId="3" borderId="3" xfId="1" applyFont="1" applyFill="1" applyBorder="1" applyAlignment="1">
      <alignment horizontal="center" vertical="center"/>
    </xf>
    <xf numFmtId="0" fontId="54" fillId="3" borderId="9" xfId="1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75" fillId="0" borderId="0" xfId="1" applyFont="1" applyAlignment="1">
      <alignment horizontal="left"/>
    </xf>
    <xf numFmtId="0" fontId="13" fillId="0" borderId="0" xfId="1" applyFont="1" applyAlignment="1">
      <alignment horizontal="left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 wrapText="1"/>
    </xf>
    <xf numFmtId="39" fontId="68" fillId="2" borderId="1" xfId="0" applyNumberFormat="1" applyFont="1" applyFill="1" applyBorder="1" applyAlignment="1">
      <alignment horizontal="center" vertical="top"/>
    </xf>
    <xf numFmtId="39" fontId="68" fillId="2" borderId="33" xfId="0" applyNumberFormat="1" applyFont="1" applyFill="1" applyBorder="1" applyAlignment="1">
      <alignment horizontal="center" vertical="top"/>
    </xf>
    <xf numFmtId="39" fontId="68" fillId="2" borderId="34" xfId="0" applyNumberFormat="1" applyFont="1" applyFill="1" applyBorder="1" applyAlignment="1">
      <alignment horizontal="center" vertical="top"/>
    </xf>
    <xf numFmtId="39" fontId="68" fillId="2" borderId="19" xfId="0" applyNumberFormat="1" applyFont="1" applyFill="1" applyBorder="1" applyAlignment="1">
      <alignment horizontal="center" vertical="top"/>
    </xf>
    <xf numFmtId="39" fontId="68" fillId="2" borderId="20" xfId="0" applyNumberFormat="1" applyFont="1" applyFill="1" applyBorder="1" applyAlignment="1">
      <alignment horizontal="center" vertical="top"/>
    </xf>
    <xf numFmtId="0" fontId="68" fillId="2" borderId="1" xfId="0" applyFont="1" applyFill="1" applyBorder="1" applyAlignment="1">
      <alignment horizontal="center" vertical="top" wrapText="1"/>
    </xf>
    <xf numFmtId="39" fontId="68" fillId="2" borderId="1" xfId="0" applyNumberFormat="1" applyFont="1" applyFill="1" applyBorder="1" applyAlignment="1">
      <alignment horizontal="center" vertical="top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 wrapText="1"/>
    </xf>
    <xf numFmtId="0" fontId="68" fillId="3" borderId="33" xfId="0" applyFont="1" applyFill="1" applyBorder="1" applyAlignment="1">
      <alignment horizontal="center" vertical="center"/>
    </xf>
    <xf numFmtId="0" fontId="68" fillId="3" borderId="19" xfId="0" applyFont="1" applyFill="1" applyBorder="1" applyAlignment="1">
      <alignment horizontal="center" vertical="center"/>
    </xf>
    <xf numFmtId="0" fontId="68" fillId="3" borderId="20" xfId="0" applyFont="1" applyFill="1" applyBorder="1" applyAlignment="1">
      <alignment horizontal="center" vertical="center"/>
    </xf>
    <xf numFmtId="0" fontId="68" fillId="3" borderId="34" xfId="0" applyFont="1" applyFill="1" applyBorder="1" applyAlignment="1">
      <alignment horizontal="center" vertical="center"/>
    </xf>
    <xf numFmtId="0" fontId="68" fillId="2" borderId="1" xfId="0" applyNumberFormat="1" applyFont="1" applyFill="1" applyBorder="1" applyAlignment="1">
      <alignment horizontal="center" vertical="top"/>
    </xf>
    <xf numFmtId="0" fontId="68" fillId="2" borderId="1" xfId="0" applyFont="1" applyFill="1" applyBorder="1" applyAlignment="1">
      <alignment horizontal="left" vertical="top" wrapText="1"/>
    </xf>
    <xf numFmtId="39" fontId="68" fillId="2" borderId="1" xfId="0" applyNumberFormat="1" applyFont="1" applyFill="1" applyBorder="1" applyAlignment="1">
      <alignment horizontal="left" vertical="top" wrapText="1"/>
    </xf>
    <xf numFmtId="39" fontId="57" fillId="0" borderId="0" xfId="0" applyNumberFormat="1" applyFont="1" applyFill="1" applyAlignment="1">
      <alignment horizontal="center" vertical="center"/>
    </xf>
    <xf numFmtId="0" fontId="60" fillId="0" borderId="4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68" fillId="8" borderId="6" xfId="0" applyFont="1" applyFill="1" applyBorder="1" applyAlignment="1">
      <alignment horizontal="center" vertical="center"/>
    </xf>
    <xf numFmtId="0" fontId="68" fillId="8" borderId="7" xfId="0" applyFont="1" applyFill="1" applyBorder="1" applyAlignment="1">
      <alignment horizontal="center" vertical="center"/>
    </xf>
    <xf numFmtId="0" fontId="68" fillId="8" borderId="8" xfId="0" applyFont="1" applyFill="1" applyBorder="1" applyAlignment="1">
      <alignment horizontal="center" vertical="center"/>
    </xf>
    <xf numFmtId="0" fontId="68" fillId="8" borderId="3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0" fontId="68" fillId="8" borderId="4" xfId="0" applyFont="1" applyFill="1" applyBorder="1" applyAlignment="1">
      <alignment horizontal="center" vertical="center"/>
    </xf>
    <xf numFmtId="0" fontId="68" fillId="8" borderId="10" xfId="0" applyFont="1" applyFill="1" applyBorder="1" applyAlignment="1">
      <alignment horizontal="center" vertical="center"/>
    </xf>
    <xf numFmtId="0" fontId="68" fillId="8" borderId="11" xfId="0" applyFont="1" applyFill="1" applyBorder="1" applyAlignment="1">
      <alignment horizontal="center" vertical="center"/>
    </xf>
    <xf numFmtId="0" fontId="68" fillId="8" borderId="2" xfId="0" applyFont="1" applyFill="1" applyBorder="1" applyAlignment="1">
      <alignment horizontal="center" vertical="center"/>
    </xf>
    <xf numFmtId="0" fontId="68" fillId="8" borderId="10" xfId="0" applyFont="1" applyFill="1" applyBorder="1" applyAlignment="1">
      <alignment horizontal="center" vertical="center" wrapText="1"/>
    </xf>
    <xf numFmtId="0" fontId="68" fillId="8" borderId="11" xfId="0" applyFont="1" applyFill="1" applyBorder="1" applyAlignment="1">
      <alignment horizontal="center" vertical="center" wrapText="1"/>
    </xf>
    <xf numFmtId="0" fontId="68" fillId="8" borderId="2" xfId="0" applyFont="1" applyFill="1" applyBorder="1" applyAlignment="1">
      <alignment horizontal="center" vertical="center" wrapText="1"/>
    </xf>
    <xf numFmtId="0" fontId="68" fillId="8" borderId="10" xfId="0" applyFont="1" applyFill="1" applyBorder="1" applyAlignment="1">
      <alignment vertical="center" wrapText="1"/>
    </xf>
    <xf numFmtId="0" fontId="68" fillId="8" borderId="11" xfId="0" applyFont="1" applyFill="1" applyBorder="1" applyAlignment="1">
      <alignment vertical="center" wrapText="1"/>
    </xf>
    <xf numFmtId="0" fontId="68" fillId="8" borderId="2" xfId="0" applyFont="1" applyFill="1" applyBorder="1" applyAlignment="1">
      <alignment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70" fillId="0" borderId="0" xfId="1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8" fillId="0" borderId="0" xfId="1" applyFont="1" applyAlignment="1">
      <alignment horizontal="left"/>
    </xf>
    <xf numFmtId="0" fontId="17" fillId="0" borderId="0" xfId="10" applyFont="1" applyAlignment="1">
      <alignment horizontal="center"/>
    </xf>
    <xf numFmtId="0" fontId="23" fillId="0" borderId="0" xfId="10" applyFont="1" applyAlignment="1">
      <alignment horizontal="center" vertical="center"/>
    </xf>
    <xf numFmtId="0" fontId="33" fillId="0" borderId="10" xfId="10" applyFont="1" applyBorder="1" applyAlignment="1">
      <alignment horizontal="left" vertical="top" wrapText="1"/>
    </xf>
    <xf numFmtId="0" fontId="33" fillId="0" borderId="2" xfId="10" applyFont="1" applyBorder="1" applyAlignment="1">
      <alignment horizontal="left" vertical="top" wrapText="1"/>
    </xf>
    <xf numFmtId="0" fontId="33" fillId="0" borderId="35" xfId="10" applyFont="1" applyBorder="1" applyAlignment="1">
      <alignment horizontal="center" vertical="top" wrapText="1"/>
    </xf>
    <xf numFmtId="0" fontId="33" fillId="0" borderId="15" xfId="10" applyFont="1" applyBorder="1" applyAlignment="1">
      <alignment horizontal="center" vertical="top" wrapText="1"/>
    </xf>
    <xf numFmtId="0" fontId="33" fillId="0" borderId="5" xfId="10" applyFont="1" applyBorder="1" applyAlignment="1">
      <alignment horizontal="left" vertical="top" wrapText="1"/>
    </xf>
    <xf numFmtId="0" fontId="33" fillId="0" borderId="34" xfId="10" applyFont="1" applyBorder="1" applyAlignment="1">
      <alignment horizontal="left" vertical="top" wrapText="1"/>
    </xf>
    <xf numFmtId="0" fontId="40" fillId="0" borderId="0" xfId="10" applyFont="1" applyAlignment="1">
      <alignment horizontal="center"/>
    </xf>
    <xf numFmtId="0" fontId="44" fillId="0" borderId="0" xfId="12" applyFont="1" applyAlignment="1">
      <alignment horizontal="center"/>
    </xf>
    <xf numFmtId="0" fontId="45" fillId="0" borderId="0" xfId="12" applyFont="1" applyAlignment="1">
      <alignment horizontal="center"/>
    </xf>
    <xf numFmtId="0" fontId="11" fillId="0" borderId="0" xfId="12" applyFont="1" applyAlignment="1">
      <alignment horizontal="center"/>
    </xf>
    <xf numFmtId="0" fontId="33" fillId="0" borderId="0" xfId="10" applyNumberFormat="1" applyFont="1" applyBorder="1" applyAlignment="1">
      <alignment horizontal="left" vertical="top" wrapText="1"/>
    </xf>
    <xf numFmtId="0" fontId="20" fillId="0" borderId="0" xfId="10" applyFont="1" applyAlignment="1">
      <alignment horizontal="center" vertical="top"/>
    </xf>
    <xf numFmtId="0" fontId="27" fillId="0" borderId="0" xfId="10" applyNumberFormat="1" applyFont="1" applyFill="1" applyBorder="1" applyAlignment="1">
      <alignment horizontal="center" vertical="center" wrapText="1"/>
    </xf>
    <xf numFmtId="0" fontId="33" fillId="0" borderId="7" xfId="10" applyFont="1" applyBorder="1" applyAlignment="1">
      <alignment horizontal="left" vertical="top" wrapText="1"/>
    </xf>
    <xf numFmtId="0" fontId="33" fillId="0" borderId="8" xfId="10" applyFont="1" applyBorder="1" applyAlignment="1">
      <alignment horizontal="left" vertical="top" wrapText="1"/>
    </xf>
    <xf numFmtId="0" fontId="33" fillId="0" borderId="9" xfId="10" applyFont="1" applyBorder="1" applyAlignment="1">
      <alignment horizontal="left" vertical="top" wrapText="1"/>
    </xf>
    <xf numFmtId="0" fontId="33" fillId="0" borderId="4" xfId="10" applyFont="1" applyBorder="1" applyAlignment="1">
      <alignment horizontal="left" vertical="top" wrapText="1"/>
    </xf>
    <xf numFmtId="0" fontId="0" fillId="0" borderId="0" xfId="10" applyFont="1" applyAlignment="1">
      <alignment horizontal="center" vertical="top"/>
    </xf>
    <xf numFmtId="0" fontId="33" fillId="0" borderId="21" xfId="10" applyFont="1" applyBorder="1" applyAlignment="1">
      <alignment horizontal="center" vertical="top" wrapText="1"/>
    </xf>
    <xf numFmtId="0" fontId="33" fillId="0" borderId="11" xfId="10" applyFont="1" applyBorder="1" applyAlignment="1">
      <alignment vertical="top" wrapText="1"/>
    </xf>
    <xf numFmtId="0" fontId="33" fillId="0" borderId="2" xfId="10" applyFont="1" applyBorder="1" applyAlignment="1">
      <alignment vertical="top" wrapText="1"/>
    </xf>
    <xf numFmtId="0" fontId="33" fillId="0" borderId="0" xfId="10" applyFont="1" applyBorder="1" applyAlignment="1">
      <alignment horizontal="left" vertical="top" wrapText="1"/>
    </xf>
    <xf numFmtId="0" fontId="33" fillId="0" borderId="38" xfId="10" applyFont="1" applyBorder="1" applyAlignment="1">
      <alignment horizontal="left" vertical="top" wrapText="1"/>
    </xf>
    <xf numFmtId="0" fontId="27" fillId="7" borderId="30" xfId="10" applyFont="1" applyFill="1" applyBorder="1" applyAlignment="1">
      <alignment horizontal="center" vertical="center" wrapText="1"/>
    </xf>
    <xf numFmtId="0" fontId="27" fillId="7" borderId="31" xfId="10" applyFont="1" applyFill="1" applyBorder="1" applyAlignment="1">
      <alignment horizontal="center" vertical="center" wrapText="1"/>
    </xf>
    <xf numFmtId="0" fontId="27" fillId="7" borderId="32" xfId="10" applyFont="1" applyFill="1" applyBorder="1" applyAlignment="1">
      <alignment horizontal="center" vertical="center" wrapText="1"/>
    </xf>
    <xf numFmtId="0" fontId="27" fillId="6" borderId="0" xfId="10" applyNumberFormat="1" applyFont="1" applyFill="1" applyBorder="1" applyAlignment="1">
      <alignment horizontal="left" vertical="center" wrapText="1"/>
    </xf>
    <xf numFmtId="0" fontId="28" fillId="7" borderId="33" xfId="10" applyFont="1" applyFill="1" applyBorder="1" applyAlignment="1">
      <alignment horizontal="center" wrapText="1"/>
    </xf>
    <xf numFmtId="0" fontId="28" fillId="7" borderId="5" xfId="10" applyFont="1" applyFill="1" applyBorder="1" applyAlignment="1">
      <alignment horizontal="center" wrapText="1"/>
    </xf>
    <xf numFmtId="0" fontId="28" fillId="7" borderId="34" xfId="10" applyFont="1" applyFill="1" applyBorder="1" applyAlignment="1">
      <alignment horizont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83" fillId="0" borderId="0" xfId="1" applyFont="1" applyAlignment="1">
      <alignment horizontal="left" vertical="center" wrapText="1"/>
    </xf>
    <xf numFmtId="0" fontId="80" fillId="0" borderId="0" xfId="0" applyFont="1" applyFill="1" applyAlignment="1">
      <alignment horizontal="left" vertical="center"/>
    </xf>
    <xf numFmtId="0" fontId="82" fillId="0" borderId="0" xfId="1" applyFont="1" applyAlignment="1">
      <alignment horizontal="left"/>
    </xf>
    <xf numFmtId="0" fontId="85" fillId="0" borderId="4" xfId="0" applyFont="1" applyFill="1" applyBorder="1" applyAlignment="1">
      <alignment horizontal="center" vertical="top"/>
    </xf>
    <xf numFmtId="0" fontId="85" fillId="0" borderId="2" xfId="0" applyFont="1" applyFill="1" applyBorder="1" applyAlignment="1">
      <alignment horizontal="center" vertical="top"/>
    </xf>
    <xf numFmtId="0" fontId="85" fillId="0" borderId="3" xfId="0" applyFont="1" applyFill="1" applyBorder="1" applyAlignment="1">
      <alignment horizontal="center" vertical="top"/>
    </xf>
    <xf numFmtId="0" fontId="79" fillId="11" borderId="1" xfId="0" applyFont="1" applyFill="1" applyBorder="1" applyAlignment="1">
      <alignment horizontal="center" vertical="center"/>
    </xf>
    <xf numFmtId="0" fontId="79" fillId="11" borderId="1" xfId="0" applyFont="1" applyFill="1" applyBorder="1" applyAlignment="1">
      <alignment horizontal="center" vertical="center" wrapText="1"/>
    </xf>
    <xf numFmtId="39" fontId="19" fillId="0" borderId="17" xfId="1" applyNumberFormat="1" applyFont="1" applyBorder="1" applyAlignment="1">
      <alignment horizontal="center" vertical="center" wrapText="1"/>
    </xf>
    <xf numFmtId="0" fontId="19" fillId="10" borderId="12" xfId="1" applyFont="1" applyFill="1" applyBorder="1" applyAlignment="1">
      <alignment horizontal="center" vertical="center"/>
    </xf>
    <xf numFmtId="0" fontId="19" fillId="10" borderId="15" xfId="1" applyFont="1" applyFill="1" applyBorder="1" applyAlignment="1">
      <alignment horizontal="center" vertical="center"/>
    </xf>
    <xf numFmtId="0" fontId="19" fillId="10" borderId="13" xfId="1" applyFont="1" applyFill="1" applyBorder="1" applyAlignment="1">
      <alignment horizontal="center" vertical="center"/>
    </xf>
    <xf numFmtId="0" fontId="19" fillId="10" borderId="2" xfId="1" applyFont="1" applyFill="1" applyBorder="1" applyAlignment="1">
      <alignment horizontal="center" vertical="center"/>
    </xf>
    <xf numFmtId="0" fontId="19" fillId="10" borderId="14" xfId="1" applyFont="1" applyFill="1" applyBorder="1" applyAlignment="1">
      <alignment horizontal="center" vertical="center"/>
    </xf>
    <xf numFmtId="0" fontId="19" fillId="10" borderId="16" xfId="1" applyFont="1" applyFill="1" applyBorder="1" applyAlignment="1">
      <alignment horizontal="center" vertical="center"/>
    </xf>
    <xf numFmtId="39" fontId="1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39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0" xfId="8" applyNumberFormat="1" applyFont="1" applyFill="1" applyBorder="1" applyAlignment="1">
      <alignment horizontal="left" vertical="top" wrapText="1"/>
    </xf>
    <xf numFmtId="0" fontId="22" fillId="4" borderId="11" xfId="8" applyNumberFormat="1" applyFont="1" applyFill="1" applyBorder="1" applyAlignment="1">
      <alignment horizontal="left" vertical="top" wrapText="1"/>
    </xf>
    <xf numFmtId="0" fontId="22" fillId="4" borderId="2" xfId="8" applyNumberFormat="1" applyFont="1" applyFill="1" applyBorder="1" applyAlignment="1">
      <alignment horizontal="left" vertical="top" wrapText="1"/>
    </xf>
    <xf numFmtId="41" fontId="22" fillId="4" borderId="10" xfId="8" applyFont="1" applyFill="1" applyBorder="1" applyAlignment="1">
      <alignment horizontal="center" vertical="top" wrapText="1"/>
    </xf>
    <xf numFmtId="41" fontId="22" fillId="4" borderId="11" xfId="8" applyFont="1" applyFill="1" applyBorder="1" applyAlignment="1">
      <alignment horizontal="center" vertical="top" wrapText="1"/>
    </xf>
    <xf numFmtId="41" fontId="22" fillId="4" borderId="2" xfId="8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vertical="top" wrapText="1"/>
    </xf>
    <xf numFmtId="0" fontId="22" fillId="4" borderId="1" xfId="8" applyNumberFormat="1" applyFont="1" applyFill="1" applyBorder="1" applyAlignment="1">
      <alignment vertical="top" wrapText="1"/>
    </xf>
    <xf numFmtId="41" fontId="22" fillId="4" borderId="1" xfId="8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top" wrapText="1"/>
    </xf>
  </cellXfs>
  <cellStyles count="402">
    <cellStyle name="Comma [0] 10" xfId="31" xr:uid="{00000000-0005-0000-0000-000001000000}"/>
    <cellStyle name="Comma [0] 10 2" xfId="32" xr:uid="{00000000-0005-0000-0000-000002000000}"/>
    <cellStyle name="Comma [0] 11" xfId="33" xr:uid="{00000000-0005-0000-0000-000003000000}"/>
    <cellStyle name="Comma [0] 12" xfId="34" xr:uid="{00000000-0005-0000-0000-000004000000}"/>
    <cellStyle name="Comma [0] 12 2" xfId="35" xr:uid="{00000000-0005-0000-0000-000005000000}"/>
    <cellStyle name="Comma [0] 13" xfId="36" xr:uid="{00000000-0005-0000-0000-000006000000}"/>
    <cellStyle name="Comma [0] 14" xfId="37" xr:uid="{00000000-0005-0000-0000-000007000000}"/>
    <cellStyle name="Comma [0] 14 2" xfId="38" xr:uid="{00000000-0005-0000-0000-000008000000}"/>
    <cellStyle name="Comma [0] 14 3" xfId="39" xr:uid="{00000000-0005-0000-0000-000009000000}"/>
    <cellStyle name="Comma [0] 15" xfId="40" xr:uid="{00000000-0005-0000-0000-00000A000000}"/>
    <cellStyle name="Comma [0] 15 2" xfId="41" xr:uid="{00000000-0005-0000-0000-00000B000000}"/>
    <cellStyle name="Comma [0] 16" xfId="42" xr:uid="{00000000-0005-0000-0000-00000C000000}"/>
    <cellStyle name="Comma [0] 17" xfId="43" xr:uid="{00000000-0005-0000-0000-00000D000000}"/>
    <cellStyle name="Comma [0] 17 2" xfId="44" xr:uid="{00000000-0005-0000-0000-00000E000000}"/>
    <cellStyle name="Comma [0] 17 3" xfId="45" xr:uid="{00000000-0005-0000-0000-00000F000000}"/>
    <cellStyle name="Comma [0] 17 3 2" xfId="46" xr:uid="{00000000-0005-0000-0000-000010000000}"/>
    <cellStyle name="Comma [0] 17 3 3" xfId="47" xr:uid="{00000000-0005-0000-0000-000011000000}"/>
    <cellStyle name="Comma [0] 17 3 4" xfId="48" xr:uid="{00000000-0005-0000-0000-000012000000}"/>
    <cellStyle name="Comma [0] 17 4" xfId="49" xr:uid="{00000000-0005-0000-0000-000013000000}"/>
    <cellStyle name="Comma [0] 18" xfId="4" xr:uid="{00000000-0005-0000-0000-000014000000}"/>
    <cellStyle name="Comma [0] 19" xfId="50" xr:uid="{00000000-0005-0000-0000-000015000000}"/>
    <cellStyle name="Comma [0] 19 2" xfId="51" xr:uid="{00000000-0005-0000-0000-000016000000}"/>
    <cellStyle name="Comma [0] 19 2 2" xfId="52" xr:uid="{00000000-0005-0000-0000-000017000000}"/>
    <cellStyle name="Comma [0] 2" xfId="11" xr:uid="{00000000-0005-0000-0000-000018000000}"/>
    <cellStyle name="Comma [0] 2 2" xfId="53" xr:uid="{00000000-0005-0000-0000-000019000000}"/>
    <cellStyle name="Comma [0] 2 2 2" xfId="54" xr:uid="{00000000-0005-0000-0000-00001A000000}"/>
    <cellStyle name="Comma [0] 2 2 3" xfId="55" xr:uid="{00000000-0005-0000-0000-00001B000000}"/>
    <cellStyle name="Comma [0] 2 2 4" xfId="56" xr:uid="{00000000-0005-0000-0000-00001C000000}"/>
    <cellStyle name="Comma [0] 2 3" xfId="57" xr:uid="{00000000-0005-0000-0000-00001D000000}"/>
    <cellStyle name="Comma [0] 20" xfId="58" xr:uid="{00000000-0005-0000-0000-00001E000000}"/>
    <cellStyle name="Comma [0] 20 2" xfId="59" xr:uid="{00000000-0005-0000-0000-00001F000000}"/>
    <cellStyle name="Comma [0] 21" xfId="60" xr:uid="{00000000-0005-0000-0000-000020000000}"/>
    <cellStyle name="Comma [0] 22" xfId="61" xr:uid="{00000000-0005-0000-0000-000021000000}"/>
    <cellStyle name="Comma [0] 23" xfId="62" xr:uid="{00000000-0005-0000-0000-000022000000}"/>
    <cellStyle name="Comma [0] 24" xfId="63" xr:uid="{00000000-0005-0000-0000-000023000000}"/>
    <cellStyle name="Comma [0] 24 2" xfId="64" xr:uid="{00000000-0005-0000-0000-000024000000}"/>
    <cellStyle name="Comma [0] 24 2 2" xfId="65" xr:uid="{00000000-0005-0000-0000-000025000000}"/>
    <cellStyle name="Comma [0] 24 2 3" xfId="66" xr:uid="{00000000-0005-0000-0000-000026000000}"/>
    <cellStyle name="Comma [0] 24 3" xfId="67" xr:uid="{00000000-0005-0000-0000-000027000000}"/>
    <cellStyle name="Comma [0] 24 4" xfId="68" xr:uid="{00000000-0005-0000-0000-000028000000}"/>
    <cellStyle name="Comma [0] 25" xfId="69" xr:uid="{00000000-0005-0000-0000-000029000000}"/>
    <cellStyle name="Comma [0] 26" xfId="70" xr:uid="{00000000-0005-0000-0000-00002A000000}"/>
    <cellStyle name="Comma [0] 26 2" xfId="71" xr:uid="{00000000-0005-0000-0000-00002B000000}"/>
    <cellStyle name="Comma [0] 26 3" xfId="72" xr:uid="{00000000-0005-0000-0000-00002C000000}"/>
    <cellStyle name="Comma [0] 27" xfId="73" xr:uid="{00000000-0005-0000-0000-00002D000000}"/>
    <cellStyle name="Comma [0] 27 2" xfId="74" xr:uid="{00000000-0005-0000-0000-00002E000000}"/>
    <cellStyle name="Comma [0] 28" xfId="75" xr:uid="{00000000-0005-0000-0000-00002F000000}"/>
    <cellStyle name="Comma [0] 28 2" xfId="76" xr:uid="{00000000-0005-0000-0000-000030000000}"/>
    <cellStyle name="Comma [0] 28 3" xfId="77" xr:uid="{00000000-0005-0000-0000-000031000000}"/>
    <cellStyle name="Comma [0] 28 3 2" xfId="78" xr:uid="{00000000-0005-0000-0000-000032000000}"/>
    <cellStyle name="Comma [0] 28 4" xfId="79" xr:uid="{00000000-0005-0000-0000-000033000000}"/>
    <cellStyle name="Comma [0] 29" xfId="80" xr:uid="{00000000-0005-0000-0000-000034000000}"/>
    <cellStyle name="Comma [0] 3" xfId="81" xr:uid="{00000000-0005-0000-0000-000035000000}"/>
    <cellStyle name="Comma [0] 3 2" xfId="5" xr:uid="{00000000-0005-0000-0000-000036000000}"/>
    <cellStyle name="Comma [0] 3 2 2" xfId="82" xr:uid="{00000000-0005-0000-0000-000037000000}"/>
    <cellStyle name="Comma [0] 3 3" xfId="83" xr:uid="{00000000-0005-0000-0000-000038000000}"/>
    <cellStyle name="Comma [0] 3 3 2" xfId="84" xr:uid="{00000000-0005-0000-0000-000039000000}"/>
    <cellStyle name="Comma [0] 30" xfId="85" xr:uid="{00000000-0005-0000-0000-00003A000000}"/>
    <cellStyle name="Comma [0] 31" xfId="86" xr:uid="{00000000-0005-0000-0000-00003B000000}"/>
    <cellStyle name="Comma [0] 31 2" xfId="87" xr:uid="{00000000-0005-0000-0000-00003C000000}"/>
    <cellStyle name="Comma [0] 32" xfId="88" xr:uid="{00000000-0005-0000-0000-00003D000000}"/>
    <cellStyle name="Comma [0] 32 2" xfId="89" xr:uid="{00000000-0005-0000-0000-00003E000000}"/>
    <cellStyle name="Comma [0] 33" xfId="90" xr:uid="{00000000-0005-0000-0000-00003F000000}"/>
    <cellStyle name="Comma [0] 34" xfId="91" xr:uid="{00000000-0005-0000-0000-000040000000}"/>
    <cellStyle name="Comma [0] 35" xfId="92" xr:uid="{00000000-0005-0000-0000-000041000000}"/>
    <cellStyle name="Comma [0] 36" xfId="93" xr:uid="{00000000-0005-0000-0000-000042000000}"/>
    <cellStyle name="Comma [0] 37" xfId="94" xr:uid="{00000000-0005-0000-0000-000043000000}"/>
    <cellStyle name="Comma [0] 38" xfId="95" xr:uid="{00000000-0005-0000-0000-000044000000}"/>
    <cellStyle name="Comma [0] 4" xfId="96" xr:uid="{00000000-0005-0000-0000-000045000000}"/>
    <cellStyle name="Comma [0] 4 2" xfId="97" xr:uid="{00000000-0005-0000-0000-000046000000}"/>
    <cellStyle name="Comma [0] 5" xfId="98" xr:uid="{00000000-0005-0000-0000-000047000000}"/>
    <cellStyle name="Comma [0] 5 2" xfId="99" xr:uid="{00000000-0005-0000-0000-000048000000}"/>
    <cellStyle name="Comma [0] 6" xfId="100" xr:uid="{00000000-0005-0000-0000-000049000000}"/>
    <cellStyle name="Comma [0] 6 2" xfId="101" xr:uid="{00000000-0005-0000-0000-00004A000000}"/>
    <cellStyle name="Comma [0] 6 3" xfId="102" xr:uid="{00000000-0005-0000-0000-00004B000000}"/>
    <cellStyle name="Comma [0] 6 4" xfId="103" xr:uid="{00000000-0005-0000-0000-00004C000000}"/>
    <cellStyle name="Comma [0] 7" xfId="104" xr:uid="{00000000-0005-0000-0000-00004D000000}"/>
    <cellStyle name="Comma [0] 7 2" xfId="105" xr:uid="{00000000-0005-0000-0000-00004E000000}"/>
    <cellStyle name="Comma [0] 7 3" xfId="106" xr:uid="{00000000-0005-0000-0000-00004F000000}"/>
    <cellStyle name="Comma [0] 8" xfId="107" xr:uid="{00000000-0005-0000-0000-000050000000}"/>
    <cellStyle name="Comma [0] 8 2" xfId="108" xr:uid="{00000000-0005-0000-0000-000051000000}"/>
    <cellStyle name="Comma [0] 9" xfId="109" xr:uid="{00000000-0005-0000-0000-000052000000}"/>
    <cellStyle name="Comma [0] 9 2" xfId="110" xr:uid="{00000000-0005-0000-0000-000053000000}"/>
    <cellStyle name="Comma [0] 9 3" xfId="111" xr:uid="{00000000-0005-0000-0000-000054000000}"/>
    <cellStyle name="Comma [0] 9 3 2" xfId="112" xr:uid="{00000000-0005-0000-0000-000055000000}"/>
    <cellStyle name="Comma 10" xfId="30" xr:uid="{00000000-0005-0000-0000-000056000000}"/>
    <cellStyle name="Comma 11" xfId="113" xr:uid="{00000000-0005-0000-0000-000057000000}"/>
    <cellStyle name="Comma 12" xfId="114" xr:uid="{00000000-0005-0000-0000-000058000000}"/>
    <cellStyle name="Comma 13" xfId="115" xr:uid="{00000000-0005-0000-0000-000059000000}"/>
    <cellStyle name="Comma 13 2" xfId="116" xr:uid="{00000000-0005-0000-0000-00005A000000}"/>
    <cellStyle name="Comma 14" xfId="117" xr:uid="{00000000-0005-0000-0000-00005B000000}"/>
    <cellStyle name="Comma 15" xfId="118" xr:uid="{00000000-0005-0000-0000-00005C000000}"/>
    <cellStyle name="Comma 16" xfId="119" xr:uid="{00000000-0005-0000-0000-00005D000000}"/>
    <cellStyle name="Comma 17" xfId="120" xr:uid="{00000000-0005-0000-0000-00005E000000}"/>
    <cellStyle name="Comma 18" xfId="121" xr:uid="{00000000-0005-0000-0000-00005F000000}"/>
    <cellStyle name="Comma 18 2" xfId="122" xr:uid="{00000000-0005-0000-0000-000060000000}"/>
    <cellStyle name="Comma 19" xfId="123" xr:uid="{00000000-0005-0000-0000-000061000000}"/>
    <cellStyle name="Comma 2" xfId="25" xr:uid="{00000000-0005-0000-0000-000062000000}"/>
    <cellStyle name="Comma 2 10" xfId="124" xr:uid="{00000000-0005-0000-0000-000063000000}"/>
    <cellStyle name="Comma 2 11" xfId="125" xr:uid="{00000000-0005-0000-0000-000064000000}"/>
    <cellStyle name="Comma 2 2" xfId="126" xr:uid="{00000000-0005-0000-0000-000065000000}"/>
    <cellStyle name="Comma 2 2 2" xfId="127" xr:uid="{00000000-0005-0000-0000-000066000000}"/>
    <cellStyle name="Comma 2 2 2 2" xfId="128" xr:uid="{00000000-0005-0000-0000-000067000000}"/>
    <cellStyle name="Comma 2 2 3" xfId="129" xr:uid="{00000000-0005-0000-0000-000068000000}"/>
    <cellStyle name="Comma 2 2 3 2" xfId="130" xr:uid="{00000000-0005-0000-0000-000069000000}"/>
    <cellStyle name="Comma 2 2 3 2 2" xfId="131" xr:uid="{00000000-0005-0000-0000-00006A000000}"/>
    <cellStyle name="Comma 2 2 3 2 2 2" xfId="132" xr:uid="{00000000-0005-0000-0000-00006B000000}"/>
    <cellStyle name="Comma 2 2 3 2 3" xfId="133" xr:uid="{00000000-0005-0000-0000-00006C000000}"/>
    <cellStyle name="Comma 2 2 3 3" xfId="134" xr:uid="{00000000-0005-0000-0000-00006D000000}"/>
    <cellStyle name="Comma 2 2 4" xfId="135" xr:uid="{00000000-0005-0000-0000-00006E000000}"/>
    <cellStyle name="Comma 2 3" xfId="136" xr:uid="{00000000-0005-0000-0000-00006F000000}"/>
    <cellStyle name="Comma 2 3 2" xfId="137" xr:uid="{00000000-0005-0000-0000-000070000000}"/>
    <cellStyle name="Comma 2 4" xfId="138" xr:uid="{00000000-0005-0000-0000-000071000000}"/>
    <cellStyle name="Comma 2 5" xfId="139" xr:uid="{00000000-0005-0000-0000-000072000000}"/>
    <cellStyle name="Comma 2 6" xfId="140" xr:uid="{00000000-0005-0000-0000-000073000000}"/>
    <cellStyle name="Comma 2 7" xfId="141" xr:uid="{00000000-0005-0000-0000-000074000000}"/>
    <cellStyle name="Comma 2 8" xfId="142" xr:uid="{00000000-0005-0000-0000-000075000000}"/>
    <cellStyle name="Comma 2 9" xfId="143" xr:uid="{00000000-0005-0000-0000-000076000000}"/>
    <cellStyle name="Comma 2_ppa 2008 syarifullah" xfId="144" xr:uid="{00000000-0005-0000-0000-000077000000}"/>
    <cellStyle name="Comma 20" xfId="145" xr:uid="{00000000-0005-0000-0000-000078000000}"/>
    <cellStyle name="Comma 20 2" xfId="146" xr:uid="{00000000-0005-0000-0000-000079000000}"/>
    <cellStyle name="Comma 21" xfId="147" xr:uid="{00000000-0005-0000-0000-00007A000000}"/>
    <cellStyle name="Comma 21 2" xfId="148" xr:uid="{00000000-0005-0000-0000-00007B000000}"/>
    <cellStyle name="Comma 22" xfId="149" xr:uid="{00000000-0005-0000-0000-00007C000000}"/>
    <cellStyle name="Comma 22 2" xfId="150" xr:uid="{00000000-0005-0000-0000-00007D000000}"/>
    <cellStyle name="Comma 23" xfId="151" xr:uid="{00000000-0005-0000-0000-00007E000000}"/>
    <cellStyle name="Comma 24" xfId="152" xr:uid="{00000000-0005-0000-0000-00007F000000}"/>
    <cellStyle name="Comma 25" xfId="153" xr:uid="{00000000-0005-0000-0000-000080000000}"/>
    <cellStyle name="Comma 26" xfId="154" xr:uid="{00000000-0005-0000-0000-000081000000}"/>
    <cellStyle name="Comma 27" xfId="155" xr:uid="{00000000-0005-0000-0000-000082000000}"/>
    <cellStyle name="Comma 28" xfId="156" xr:uid="{00000000-0005-0000-0000-000083000000}"/>
    <cellStyle name="Comma 29" xfId="157" xr:uid="{00000000-0005-0000-0000-000084000000}"/>
    <cellStyle name="Comma 3" xfId="158" xr:uid="{00000000-0005-0000-0000-000085000000}"/>
    <cellStyle name="Comma 3 2" xfId="159" xr:uid="{00000000-0005-0000-0000-000086000000}"/>
    <cellStyle name="Comma 3 3" xfId="160" xr:uid="{00000000-0005-0000-0000-000087000000}"/>
    <cellStyle name="Comma 3 4" xfId="161" xr:uid="{00000000-0005-0000-0000-000088000000}"/>
    <cellStyle name="Comma 3 5" xfId="162" xr:uid="{00000000-0005-0000-0000-000089000000}"/>
    <cellStyle name="Comma 3 6" xfId="163" xr:uid="{00000000-0005-0000-0000-00008A000000}"/>
    <cellStyle name="Comma 3_PPAku" xfId="164" xr:uid="{00000000-0005-0000-0000-00008B000000}"/>
    <cellStyle name="Comma 30" xfId="165" xr:uid="{00000000-0005-0000-0000-00008C000000}"/>
    <cellStyle name="Comma 4" xfId="166" xr:uid="{00000000-0005-0000-0000-00008D000000}"/>
    <cellStyle name="Comma 4 2" xfId="167" xr:uid="{00000000-0005-0000-0000-00008E000000}"/>
    <cellStyle name="Comma 4 2 2" xfId="168" xr:uid="{00000000-0005-0000-0000-00008F000000}"/>
    <cellStyle name="Comma 5" xfId="6" xr:uid="{00000000-0005-0000-0000-000090000000}"/>
    <cellStyle name="Comma 5 2" xfId="169" xr:uid="{00000000-0005-0000-0000-000091000000}"/>
    <cellStyle name="Comma 5 3" xfId="170" xr:uid="{00000000-0005-0000-0000-000092000000}"/>
    <cellStyle name="Comma 6" xfId="171" xr:uid="{00000000-0005-0000-0000-000093000000}"/>
    <cellStyle name="Comma 7" xfId="172" xr:uid="{00000000-0005-0000-0000-000094000000}"/>
    <cellStyle name="Comma 8" xfId="173" xr:uid="{00000000-0005-0000-0000-000095000000}"/>
    <cellStyle name="Comma 9" xfId="174" xr:uid="{00000000-0005-0000-0000-000096000000}"/>
    <cellStyle name="Comma 9 2" xfId="175" xr:uid="{00000000-0005-0000-0000-000097000000}"/>
    <cellStyle name="Currency [0] 2" xfId="176" xr:uid="{00000000-0005-0000-0000-000098000000}"/>
    <cellStyle name="Currency [0] 3" xfId="177" xr:uid="{00000000-0005-0000-0000-000099000000}"/>
    <cellStyle name="Currency [0] 3 2" xfId="178" xr:uid="{00000000-0005-0000-0000-00009A000000}"/>
    <cellStyle name="Currency [0] 3 3" xfId="179" xr:uid="{00000000-0005-0000-0000-00009B000000}"/>
    <cellStyle name="Currency 2" xfId="180" xr:uid="{00000000-0005-0000-0000-00009C000000}"/>
    <cellStyle name="Currency 3" xfId="181" xr:uid="{00000000-0005-0000-0000-00009D000000}"/>
    <cellStyle name="Euro" xfId="182" xr:uid="{00000000-0005-0000-0000-00009E000000}"/>
    <cellStyle name="Euro 2" xfId="183" xr:uid="{00000000-0005-0000-0000-00009F000000}"/>
    <cellStyle name="Koma [0]" xfId="8" builtinId="6"/>
    <cellStyle name="Koma [0] 2" xfId="2" xr:uid="{00000000-0005-0000-0000-0000A0000000}"/>
    <cellStyle name="Koma 2" xfId="3" xr:uid="{00000000-0005-0000-0000-0000A1000000}"/>
    <cellStyle name="Normal" xfId="0" builtinId="0"/>
    <cellStyle name="Normal 10" xfId="19" xr:uid="{00000000-0005-0000-0000-0000A3000000}"/>
    <cellStyle name="Normal 10 10" xfId="398" xr:uid="{00000000-0005-0000-0000-0000A4000000}"/>
    <cellStyle name="Normal 10 2" xfId="18" xr:uid="{00000000-0005-0000-0000-0000A5000000}"/>
    <cellStyle name="Normal 10 3" xfId="184" xr:uid="{00000000-0005-0000-0000-0000A6000000}"/>
    <cellStyle name="Normal 10 8" xfId="20" xr:uid="{00000000-0005-0000-0000-0000A7000000}"/>
    <cellStyle name="Normal 11" xfId="185" xr:uid="{00000000-0005-0000-0000-0000A8000000}"/>
    <cellStyle name="Normal 12" xfId="186" xr:uid="{00000000-0005-0000-0000-0000A9000000}"/>
    <cellStyle name="Normal 12 2" xfId="187" xr:uid="{00000000-0005-0000-0000-0000AA000000}"/>
    <cellStyle name="Normal 12 2 2" xfId="188" xr:uid="{00000000-0005-0000-0000-0000AB000000}"/>
    <cellStyle name="Normal 13" xfId="189" xr:uid="{00000000-0005-0000-0000-0000AC000000}"/>
    <cellStyle name="Normal 13 2" xfId="190" xr:uid="{00000000-0005-0000-0000-0000AD000000}"/>
    <cellStyle name="Normal 14" xfId="191" xr:uid="{00000000-0005-0000-0000-0000AE000000}"/>
    <cellStyle name="Normal 15" xfId="192" xr:uid="{00000000-0005-0000-0000-0000AF000000}"/>
    <cellStyle name="Normal 15 2 2 3 2" xfId="401" xr:uid="{00000000-0005-0000-0000-0000B0000000}"/>
    <cellStyle name="Normal 15 2 2 3 2 3" xfId="399" xr:uid="{00000000-0005-0000-0000-0000B1000000}"/>
    <cellStyle name="Normal 16" xfId="193" xr:uid="{00000000-0005-0000-0000-0000B2000000}"/>
    <cellStyle name="Normal 16 2" xfId="194" xr:uid="{00000000-0005-0000-0000-0000B3000000}"/>
    <cellStyle name="Normal 16 3" xfId="195" xr:uid="{00000000-0005-0000-0000-0000B4000000}"/>
    <cellStyle name="Normal 16 3 2" xfId="196" xr:uid="{00000000-0005-0000-0000-0000B5000000}"/>
    <cellStyle name="Normal 17" xfId="197" xr:uid="{00000000-0005-0000-0000-0000B6000000}"/>
    <cellStyle name="Normal 17 2" xfId="198" xr:uid="{00000000-0005-0000-0000-0000B7000000}"/>
    <cellStyle name="Normal 17 2 2" xfId="199" xr:uid="{00000000-0005-0000-0000-0000B8000000}"/>
    <cellStyle name="Normal 17 2 2 2 3 2 3" xfId="400" xr:uid="{00000000-0005-0000-0000-0000B9000000}"/>
    <cellStyle name="Normal 17 2 3" xfId="200" xr:uid="{00000000-0005-0000-0000-0000BA000000}"/>
    <cellStyle name="Normal 17 2 4" xfId="201" xr:uid="{00000000-0005-0000-0000-0000BB000000}"/>
    <cellStyle name="Normal 17 3" xfId="202" xr:uid="{00000000-0005-0000-0000-0000BC000000}"/>
    <cellStyle name="Normal 17 3 2" xfId="29" xr:uid="{00000000-0005-0000-0000-0000BD000000}"/>
    <cellStyle name="Normal 17 3 4" xfId="17" xr:uid="{00000000-0005-0000-0000-0000BE000000}"/>
    <cellStyle name="Normal 17 3 4 2" xfId="23" xr:uid="{00000000-0005-0000-0000-0000BF000000}"/>
    <cellStyle name="Normal 17 5" xfId="396" xr:uid="{00000000-0005-0000-0000-0000C0000000}"/>
    <cellStyle name="Normal 18" xfId="203" xr:uid="{00000000-0005-0000-0000-0000C1000000}"/>
    <cellStyle name="Normal 19" xfId="204" xr:uid="{00000000-0005-0000-0000-0000C2000000}"/>
    <cellStyle name="Normal 19 2" xfId="205" xr:uid="{00000000-0005-0000-0000-0000C3000000}"/>
    <cellStyle name="Normal 2" xfId="1" xr:uid="{00000000-0005-0000-0000-0000C4000000}"/>
    <cellStyle name="Normal 2 10" xfId="206" xr:uid="{00000000-0005-0000-0000-0000C5000000}"/>
    <cellStyle name="Normal 2 10 2" xfId="207" xr:uid="{00000000-0005-0000-0000-0000C6000000}"/>
    <cellStyle name="Normal 2 11" xfId="208" xr:uid="{00000000-0005-0000-0000-0000C7000000}"/>
    <cellStyle name="Normal 2 11 2" xfId="209" xr:uid="{00000000-0005-0000-0000-0000C8000000}"/>
    <cellStyle name="Normal 2 12" xfId="210" xr:uid="{00000000-0005-0000-0000-0000C9000000}"/>
    <cellStyle name="Normal 2 2" xfId="12" xr:uid="{00000000-0005-0000-0000-0000CA000000}"/>
    <cellStyle name="Normal 2 2 2" xfId="15" xr:uid="{00000000-0005-0000-0000-0000CB000000}"/>
    <cellStyle name="Normal 2 2 2 2" xfId="211" xr:uid="{00000000-0005-0000-0000-0000CC000000}"/>
    <cellStyle name="Normal 2 2 3" xfId="212" xr:uid="{00000000-0005-0000-0000-0000CD000000}"/>
    <cellStyle name="Normal 2 2 3 2" xfId="213" xr:uid="{00000000-0005-0000-0000-0000CE000000}"/>
    <cellStyle name="Normal 2 2 4" xfId="214" xr:uid="{00000000-0005-0000-0000-0000CF000000}"/>
    <cellStyle name="Normal 2 3" xfId="215" xr:uid="{00000000-0005-0000-0000-0000D0000000}"/>
    <cellStyle name="Normal 2 3 2" xfId="216" xr:uid="{00000000-0005-0000-0000-0000D1000000}"/>
    <cellStyle name="Normal 2 3 3" xfId="217" xr:uid="{00000000-0005-0000-0000-0000D2000000}"/>
    <cellStyle name="Normal 2 3 4" xfId="218" xr:uid="{00000000-0005-0000-0000-0000D3000000}"/>
    <cellStyle name="Normal 2 4" xfId="219" xr:uid="{00000000-0005-0000-0000-0000D4000000}"/>
    <cellStyle name="Normal 2 4 2" xfId="220" xr:uid="{00000000-0005-0000-0000-0000D5000000}"/>
    <cellStyle name="Normal 2 4 3" xfId="221" xr:uid="{00000000-0005-0000-0000-0000D6000000}"/>
    <cellStyle name="Normal 2 4 3 2" xfId="222" xr:uid="{00000000-0005-0000-0000-0000D7000000}"/>
    <cellStyle name="Normal 2 4 3 3" xfId="223" xr:uid="{00000000-0005-0000-0000-0000D8000000}"/>
    <cellStyle name="Normal 2 4 3 4" xfId="224" xr:uid="{00000000-0005-0000-0000-0000D9000000}"/>
    <cellStyle name="Normal 2 4 3 5" xfId="225" xr:uid="{00000000-0005-0000-0000-0000DA000000}"/>
    <cellStyle name="Normal 2 4 3 6" xfId="226" xr:uid="{00000000-0005-0000-0000-0000DB000000}"/>
    <cellStyle name="Normal 2 4 4" xfId="227" xr:uid="{00000000-0005-0000-0000-0000DC000000}"/>
    <cellStyle name="Normal 2 4 5" xfId="228" xr:uid="{00000000-0005-0000-0000-0000DD000000}"/>
    <cellStyle name="Normal 2 4 6" xfId="229" xr:uid="{00000000-0005-0000-0000-0000DE000000}"/>
    <cellStyle name="Normal 2 4 7" xfId="230" xr:uid="{00000000-0005-0000-0000-0000DF000000}"/>
    <cellStyle name="Normal 2 5" xfId="231" xr:uid="{00000000-0005-0000-0000-0000E0000000}"/>
    <cellStyle name="Normal 2 5 2" xfId="232" xr:uid="{00000000-0005-0000-0000-0000E1000000}"/>
    <cellStyle name="Normal 2 5 3" xfId="233" xr:uid="{00000000-0005-0000-0000-0000E2000000}"/>
    <cellStyle name="Normal 2 5 4" xfId="234" xr:uid="{00000000-0005-0000-0000-0000E3000000}"/>
    <cellStyle name="Normal 2 5 5" xfId="235" xr:uid="{00000000-0005-0000-0000-0000E4000000}"/>
    <cellStyle name="Normal 2 6" xfId="236" xr:uid="{00000000-0005-0000-0000-0000E5000000}"/>
    <cellStyle name="Normal 2 6 2" xfId="237" xr:uid="{00000000-0005-0000-0000-0000E6000000}"/>
    <cellStyle name="Normal 2 6 3" xfId="238" xr:uid="{00000000-0005-0000-0000-0000E7000000}"/>
    <cellStyle name="Normal 2 7" xfId="239" xr:uid="{00000000-0005-0000-0000-0000E8000000}"/>
    <cellStyle name="Normal 2 7 2" xfId="240" xr:uid="{00000000-0005-0000-0000-0000E9000000}"/>
    <cellStyle name="Normal 2 8" xfId="241" xr:uid="{00000000-0005-0000-0000-0000EA000000}"/>
    <cellStyle name="Normal 2 8 2" xfId="242" xr:uid="{00000000-0005-0000-0000-0000EB000000}"/>
    <cellStyle name="Normal 2 8 3" xfId="243" xr:uid="{00000000-0005-0000-0000-0000EC000000}"/>
    <cellStyle name="Normal 2 9" xfId="244" xr:uid="{00000000-0005-0000-0000-0000ED000000}"/>
    <cellStyle name="Normal 2 9 2" xfId="245" xr:uid="{00000000-0005-0000-0000-0000EE000000}"/>
    <cellStyle name="Normal 2 9 2 2" xfId="246" xr:uid="{00000000-0005-0000-0000-0000EF000000}"/>
    <cellStyle name="Normal 2 9 3" xfId="247" xr:uid="{00000000-0005-0000-0000-0000F0000000}"/>
    <cellStyle name="Normal 2_ (RASIONALISASI) " xfId="248" xr:uid="{00000000-0005-0000-0000-0000F1000000}"/>
    <cellStyle name="Normal 2_Monitoring Ta.2010 Triwulan.I" xfId="22" xr:uid="{00000000-0005-0000-0000-0000F2000000}"/>
    <cellStyle name="Normal 20" xfId="249" xr:uid="{00000000-0005-0000-0000-0000F3000000}"/>
    <cellStyle name="Normal 20 2" xfId="250" xr:uid="{00000000-0005-0000-0000-0000F4000000}"/>
    <cellStyle name="Normal 20 3" xfId="251" xr:uid="{00000000-0005-0000-0000-0000F5000000}"/>
    <cellStyle name="Normal 21" xfId="252" xr:uid="{00000000-0005-0000-0000-0000F6000000}"/>
    <cellStyle name="Normal 21 2" xfId="253" xr:uid="{00000000-0005-0000-0000-0000F7000000}"/>
    <cellStyle name="Normal 22" xfId="7" xr:uid="{00000000-0005-0000-0000-0000F8000000}"/>
    <cellStyle name="Normal 23" xfId="254" xr:uid="{00000000-0005-0000-0000-0000F9000000}"/>
    <cellStyle name="Normal 23 2" xfId="255" xr:uid="{00000000-0005-0000-0000-0000FA000000}"/>
    <cellStyle name="Normal 23 2 2" xfId="256" xr:uid="{00000000-0005-0000-0000-0000FB000000}"/>
    <cellStyle name="Normal 23 3" xfId="257" xr:uid="{00000000-0005-0000-0000-0000FC000000}"/>
    <cellStyle name="Normal 24" xfId="258" xr:uid="{00000000-0005-0000-0000-0000FD000000}"/>
    <cellStyle name="Normal 24 2" xfId="259" xr:uid="{00000000-0005-0000-0000-0000FE000000}"/>
    <cellStyle name="Normal 24 2 2" xfId="260" xr:uid="{00000000-0005-0000-0000-0000FF000000}"/>
    <cellStyle name="Normal 24 3" xfId="261" xr:uid="{00000000-0005-0000-0000-000000010000}"/>
    <cellStyle name="Normal 25" xfId="262" xr:uid="{00000000-0005-0000-0000-000001010000}"/>
    <cellStyle name="Normal 25 2" xfId="263" xr:uid="{00000000-0005-0000-0000-000002010000}"/>
    <cellStyle name="Normal 26" xfId="264" xr:uid="{00000000-0005-0000-0000-000003010000}"/>
    <cellStyle name="Normal 26 2" xfId="265" xr:uid="{00000000-0005-0000-0000-000004010000}"/>
    <cellStyle name="Normal 26 2 2" xfId="266" xr:uid="{00000000-0005-0000-0000-000005010000}"/>
    <cellStyle name="Normal 26 3" xfId="267" xr:uid="{00000000-0005-0000-0000-000006010000}"/>
    <cellStyle name="Normal 27" xfId="268" xr:uid="{00000000-0005-0000-0000-000007010000}"/>
    <cellStyle name="Normal 27 2" xfId="269" xr:uid="{00000000-0005-0000-0000-000008010000}"/>
    <cellStyle name="Normal 28" xfId="270" xr:uid="{00000000-0005-0000-0000-000009010000}"/>
    <cellStyle name="Normal 28 2" xfId="271" xr:uid="{00000000-0005-0000-0000-00000A010000}"/>
    <cellStyle name="Normal 28 2 2" xfId="272" xr:uid="{00000000-0005-0000-0000-00000B010000}"/>
    <cellStyle name="Normal 28 3" xfId="273" xr:uid="{00000000-0005-0000-0000-00000C010000}"/>
    <cellStyle name="Normal 29" xfId="274" xr:uid="{00000000-0005-0000-0000-00000D010000}"/>
    <cellStyle name="Normal 3" xfId="10" xr:uid="{00000000-0005-0000-0000-00000E010000}"/>
    <cellStyle name="Normal 3 2" xfId="275" xr:uid="{00000000-0005-0000-0000-00000F010000}"/>
    <cellStyle name="Normal 3 2 2" xfId="276" xr:uid="{00000000-0005-0000-0000-000010010000}"/>
    <cellStyle name="Normal 3 3" xfId="277" xr:uid="{00000000-0005-0000-0000-000011010000}"/>
    <cellStyle name="Normal 3 4" xfId="278" xr:uid="{00000000-0005-0000-0000-000012010000}"/>
    <cellStyle name="Normal 3 5" xfId="279" xr:uid="{00000000-0005-0000-0000-000013010000}"/>
    <cellStyle name="Normal 30" xfId="280" xr:uid="{00000000-0005-0000-0000-000014010000}"/>
    <cellStyle name="Normal 30 2" xfId="281" xr:uid="{00000000-0005-0000-0000-000015010000}"/>
    <cellStyle name="Normal 30 2 2" xfId="282" xr:uid="{00000000-0005-0000-0000-000016010000}"/>
    <cellStyle name="Normal 30 3" xfId="283" xr:uid="{00000000-0005-0000-0000-000017010000}"/>
    <cellStyle name="Normal 31" xfId="284" xr:uid="{00000000-0005-0000-0000-000018010000}"/>
    <cellStyle name="Normal 31 2" xfId="285" xr:uid="{00000000-0005-0000-0000-000019010000}"/>
    <cellStyle name="Normal 32" xfId="286" xr:uid="{00000000-0005-0000-0000-00001A010000}"/>
    <cellStyle name="Normal 32 2" xfId="287" xr:uid="{00000000-0005-0000-0000-00001B010000}"/>
    <cellStyle name="Normal 32 2 2" xfId="288" xr:uid="{00000000-0005-0000-0000-00001C010000}"/>
    <cellStyle name="Normal 32 3" xfId="289" xr:uid="{00000000-0005-0000-0000-00001D010000}"/>
    <cellStyle name="Normal 33" xfId="290" xr:uid="{00000000-0005-0000-0000-00001E010000}"/>
    <cellStyle name="Normal 33 2" xfId="291" xr:uid="{00000000-0005-0000-0000-00001F010000}"/>
    <cellStyle name="Normal 33 2 2" xfId="292" xr:uid="{00000000-0005-0000-0000-000020010000}"/>
    <cellStyle name="Normal 33 2 3" xfId="293" xr:uid="{00000000-0005-0000-0000-000021010000}"/>
    <cellStyle name="Normal 33 3" xfId="294" xr:uid="{00000000-0005-0000-0000-000022010000}"/>
    <cellStyle name="Normal 34" xfId="295" xr:uid="{00000000-0005-0000-0000-000023010000}"/>
    <cellStyle name="Normal 34 2" xfId="296" xr:uid="{00000000-0005-0000-0000-000024010000}"/>
    <cellStyle name="Normal 34 2 2" xfId="297" xr:uid="{00000000-0005-0000-0000-000025010000}"/>
    <cellStyle name="Normal 34 3" xfId="298" xr:uid="{00000000-0005-0000-0000-000026010000}"/>
    <cellStyle name="Normal 35" xfId="299" xr:uid="{00000000-0005-0000-0000-000027010000}"/>
    <cellStyle name="Normal 35 2" xfId="300" xr:uid="{00000000-0005-0000-0000-000028010000}"/>
    <cellStyle name="Normal 35 2 2" xfId="301" xr:uid="{00000000-0005-0000-0000-000029010000}"/>
    <cellStyle name="Normal 35 3" xfId="302" xr:uid="{00000000-0005-0000-0000-00002A010000}"/>
    <cellStyle name="Normal 36" xfId="303" xr:uid="{00000000-0005-0000-0000-00002B010000}"/>
    <cellStyle name="Normal 36 2" xfId="304" xr:uid="{00000000-0005-0000-0000-00002C010000}"/>
    <cellStyle name="Normal 37" xfId="305" xr:uid="{00000000-0005-0000-0000-00002D010000}"/>
    <cellStyle name="Normal 37 2" xfId="306" xr:uid="{00000000-0005-0000-0000-00002E010000}"/>
    <cellStyle name="Normal 37 2 2" xfId="307" xr:uid="{00000000-0005-0000-0000-00002F010000}"/>
    <cellStyle name="Normal 37 3" xfId="308" xr:uid="{00000000-0005-0000-0000-000030010000}"/>
    <cellStyle name="Normal 38" xfId="309" xr:uid="{00000000-0005-0000-0000-000031010000}"/>
    <cellStyle name="Normal 39" xfId="310" xr:uid="{00000000-0005-0000-0000-000032010000}"/>
    <cellStyle name="Normal 39 2" xfId="311" xr:uid="{00000000-0005-0000-0000-000033010000}"/>
    <cellStyle name="Normal 4" xfId="16" xr:uid="{00000000-0005-0000-0000-000034010000}"/>
    <cellStyle name="Normal 4 2" xfId="312" xr:uid="{00000000-0005-0000-0000-000035010000}"/>
    <cellStyle name="Normal 4 2 2" xfId="313" xr:uid="{00000000-0005-0000-0000-000036010000}"/>
    <cellStyle name="Normal 4 3" xfId="314" xr:uid="{00000000-0005-0000-0000-000037010000}"/>
    <cellStyle name="Normal 4 4" xfId="315" xr:uid="{00000000-0005-0000-0000-000038010000}"/>
    <cellStyle name="Normal 4 5" xfId="316" xr:uid="{00000000-0005-0000-0000-000039010000}"/>
    <cellStyle name="Normal 4 5 2" xfId="14" xr:uid="{00000000-0005-0000-0000-00003A010000}"/>
    <cellStyle name="Normal 4 5 2 2" xfId="28" xr:uid="{00000000-0005-0000-0000-00003B010000}"/>
    <cellStyle name="Normal 40" xfId="317" xr:uid="{00000000-0005-0000-0000-00003C010000}"/>
    <cellStyle name="Normal 41" xfId="318" xr:uid="{00000000-0005-0000-0000-00003D010000}"/>
    <cellStyle name="Normal 41 2" xfId="319" xr:uid="{00000000-0005-0000-0000-00003E010000}"/>
    <cellStyle name="Normal 41 3" xfId="320" xr:uid="{00000000-0005-0000-0000-00003F010000}"/>
    <cellStyle name="Normal 41 4" xfId="321" xr:uid="{00000000-0005-0000-0000-000040010000}"/>
    <cellStyle name="Normal 42" xfId="322" xr:uid="{00000000-0005-0000-0000-000041010000}"/>
    <cellStyle name="Normal 42 2" xfId="323" xr:uid="{00000000-0005-0000-0000-000042010000}"/>
    <cellStyle name="Normal 43" xfId="324" xr:uid="{00000000-0005-0000-0000-000043010000}"/>
    <cellStyle name="Normal 44" xfId="325" xr:uid="{00000000-0005-0000-0000-000044010000}"/>
    <cellStyle name="Normal 45" xfId="326" xr:uid="{00000000-0005-0000-0000-000045010000}"/>
    <cellStyle name="Normal 46" xfId="327" xr:uid="{00000000-0005-0000-0000-000046010000}"/>
    <cellStyle name="Normal 47" xfId="328" xr:uid="{00000000-0005-0000-0000-000047010000}"/>
    <cellStyle name="Normal 48" xfId="329" xr:uid="{00000000-0005-0000-0000-000048010000}"/>
    <cellStyle name="Normal 49" xfId="330" xr:uid="{00000000-0005-0000-0000-000049010000}"/>
    <cellStyle name="Normal 5" xfId="13" xr:uid="{00000000-0005-0000-0000-00004A010000}"/>
    <cellStyle name="Normal 5 2" xfId="331" xr:uid="{00000000-0005-0000-0000-00004B010000}"/>
    <cellStyle name="Normal 5 3" xfId="332" xr:uid="{00000000-0005-0000-0000-00004C010000}"/>
    <cellStyle name="Normal 5 3 2" xfId="333" xr:uid="{00000000-0005-0000-0000-00004D010000}"/>
    <cellStyle name="Normal 5 4" xfId="334" xr:uid="{00000000-0005-0000-0000-00004E010000}"/>
    <cellStyle name="Normal 5 4 2" xfId="335" xr:uid="{00000000-0005-0000-0000-00004F010000}"/>
    <cellStyle name="Normal 5 5" xfId="336" xr:uid="{00000000-0005-0000-0000-000050010000}"/>
    <cellStyle name="Normal 50" xfId="337" xr:uid="{00000000-0005-0000-0000-000051010000}"/>
    <cellStyle name="Normal 51" xfId="338" xr:uid="{00000000-0005-0000-0000-000052010000}"/>
    <cellStyle name="Normal 52" xfId="339" xr:uid="{00000000-0005-0000-0000-000053010000}"/>
    <cellStyle name="Normal 53" xfId="340" xr:uid="{00000000-0005-0000-0000-000054010000}"/>
    <cellStyle name="Normal 54" xfId="341" xr:uid="{00000000-0005-0000-0000-000055010000}"/>
    <cellStyle name="Normal 55" xfId="342" xr:uid="{00000000-0005-0000-0000-000056010000}"/>
    <cellStyle name="Normal 56" xfId="343" xr:uid="{00000000-0005-0000-0000-000057010000}"/>
    <cellStyle name="Normal 57" xfId="26" xr:uid="{00000000-0005-0000-0000-000058010000}"/>
    <cellStyle name="Normal 58" xfId="344" xr:uid="{00000000-0005-0000-0000-000059010000}"/>
    <cellStyle name="Normal 6" xfId="345" xr:uid="{00000000-0005-0000-0000-00005A010000}"/>
    <cellStyle name="Normal 6 2" xfId="346" xr:uid="{00000000-0005-0000-0000-00005B010000}"/>
    <cellStyle name="Normal 6 2 2" xfId="347" xr:uid="{00000000-0005-0000-0000-00005C010000}"/>
    <cellStyle name="Normal 6 3" xfId="348" xr:uid="{00000000-0005-0000-0000-00005D010000}"/>
    <cellStyle name="Normal 64" xfId="349" xr:uid="{00000000-0005-0000-0000-00005E010000}"/>
    <cellStyle name="Normal 66" xfId="350" xr:uid="{00000000-0005-0000-0000-00005F010000}"/>
    <cellStyle name="Normal 67" xfId="351" xr:uid="{00000000-0005-0000-0000-000060010000}"/>
    <cellStyle name="Normal 69" xfId="352" xr:uid="{00000000-0005-0000-0000-000061010000}"/>
    <cellStyle name="Normal 7" xfId="353" xr:uid="{00000000-0005-0000-0000-000062010000}"/>
    <cellStyle name="Normal 7 2" xfId="354" xr:uid="{00000000-0005-0000-0000-000063010000}"/>
    <cellStyle name="Normal 7 3" xfId="355" xr:uid="{00000000-0005-0000-0000-000064010000}"/>
    <cellStyle name="Normal 70" xfId="356" xr:uid="{00000000-0005-0000-0000-000065010000}"/>
    <cellStyle name="Normal 71" xfId="357" xr:uid="{00000000-0005-0000-0000-000066010000}"/>
    <cellStyle name="Normal 72" xfId="358" xr:uid="{00000000-0005-0000-0000-000067010000}"/>
    <cellStyle name="Normal 73" xfId="359" xr:uid="{00000000-0005-0000-0000-000068010000}"/>
    <cellStyle name="Normal 74" xfId="360" xr:uid="{00000000-0005-0000-0000-000069010000}"/>
    <cellStyle name="Normal 75" xfId="361" xr:uid="{00000000-0005-0000-0000-00006A010000}"/>
    <cellStyle name="Normal 76" xfId="362" xr:uid="{00000000-0005-0000-0000-00006B010000}"/>
    <cellStyle name="Normal 8" xfId="363" xr:uid="{00000000-0005-0000-0000-00006C010000}"/>
    <cellStyle name="Normal 8 2" xfId="364" xr:uid="{00000000-0005-0000-0000-00006D010000}"/>
    <cellStyle name="Normal 8 2 2" xfId="365" xr:uid="{00000000-0005-0000-0000-00006E010000}"/>
    <cellStyle name="Normal 8 2 2 2" xfId="366" xr:uid="{00000000-0005-0000-0000-00006F010000}"/>
    <cellStyle name="Normal 8 2 2 2 2" xfId="367" xr:uid="{00000000-0005-0000-0000-000070010000}"/>
    <cellStyle name="Normal 8 2 2 3" xfId="368" xr:uid="{00000000-0005-0000-0000-000071010000}"/>
    <cellStyle name="Normal 8 2 3" xfId="369" xr:uid="{00000000-0005-0000-0000-000072010000}"/>
    <cellStyle name="Normal 8 3" xfId="370" xr:uid="{00000000-0005-0000-0000-000073010000}"/>
    <cellStyle name="Normal 8 3 2" xfId="371" xr:uid="{00000000-0005-0000-0000-000074010000}"/>
    <cellStyle name="Normal 8 4" xfId="372" xr:uid="{00000000-0005-0000-0000-000075010000}"/>
    <cellStyle name="Normal 88" xfId="24" xr:uid="{00000000-0005-0000-0000-000076010000}"/>
    <cellStyle name="Normal 9" xfId="373" xr:uid="{00000000-0005-0000-0000-000077010000}"/>
    <cellStyle name="Normal 9 2" xfId="374" xr:uid="{00000000-0005-0000-0000-000078010000}"/>
    <cellStyle name="Normal 92 2" xfId="397" xr:uid="{00000000-0005-0000-0000-000079010000}"/>
    <cellStyle name="Normal_KANTOR FINAL_Monitoring Ta.2010 Triwulan.I" xfId="21" xr:uid="{00000000-0005-0000-0000-00007A010000}"/>
    <cellStyle name="Percent 10" xfId="27" xr:uid="{00000000-0005-0000-0000-00007C010000}"/>
    <cellStyle name="Percent 11" xfId="375" xr:uid="{00000000-0005-0000-0000-00007D010000}"/>
    <cellStyle name="Percent 12" xfId="376" xr:uid="{00000000-0005-0000-0000-00007E010000}"/>
    <cellStyle name="Percent 13" xfId="377" xr:uid="{00000000-0005-0000-0000-00007F010000}"/>
    <cellStyle name="Percent 14" xfId="378" xr:uid="{00000000-0005-0000-0000-000080010000}"/>
    <cellStyle name="Percent 2" xfId="379" xr:uid="{00000000-0005-0000-0000-000081010000}"/>
    <cellStyle name="Percent 2 2" xfId="380" xr:uid="{00000000-0005-0000-0000-000082010000}"/>
    <cellStyle name="Percent 3" xfId="381" xr:uid="{00000000-0005-0000-0000-000083010000}"/>
    <cellStyle name="Percent 3 2" xfId="382" xr:uid="{00000000-0005-0000-0000-000084010000}"/>
    <cellStyle name="Percent 3 3" xfId="383" xr:uid="{00000000-0005-0000-0000-000085010000}"/>
    <cellStyle name="Percent 4" xfId="384" xr:uid="{00000000-0005-0000-0000-000086010000}"/>
    <cellStyle name="Percent 4 2" xfId="385" xr:uid="{00000000-0005-0000-0000-000087010000}"/>
    <cellStyle name="Percent 5" xfId="386" xr:uid="{00000000-0005-0000-0000-000088010000}"/>
    <cellStyle name="Percent 5 2" xfId="387" xr:uid="{00000000-0005-0000-0000-000089010000}"/>
    <cellStyle name="Percent 5 3" xfId="388" xr:uid="{00000000-0005-0000-0000-00008A010000}"/>
    <cellStyle name="Percent 5 4" xfId="389" xr:uid="{00000000-0005-0000-0000-00008B010000}"/>
    <cellStyle name="Percent 5 5" xfId="390" xr:uid="{00000000-0005-0000-0000-00008C010000}"/>
    <cellStyle name="Percent 6" xfId="391" xr:uid="{00000000-0005-0000-0000-00008D010000}"/>
    <cellStyle name="Percent 7" xfId="392" xr:uid="{00000000-0005-0000-0000-00008E010000}"/>
    <cellStyle name="Percent 8" xfId="393" xr:uid="{00000000-0005-0000-0000-00008F010000}"/>
    <cellStyle name="Percent 8 2" xfId="394" xr:uid="{00000000-0005-0000-0000-000090010000}"/>
    <cellStyle name="Percent 9" xfId="395" xr:uid="{00000000-0005-0000-0000-000091010000}"/>
    <cellStyle name="Persen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131</xdr:row>
      <xdr:rowOff>124687</xdr:rowOff>
    </xdr:from>
    <xdr:to>
      <xdr:col>28</xdr:col>
      <xdr:colOff>482600</xdr:colOff>
      <xdr:row>133</xdr:row>
      <xdr:rowOff>292101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8099" y="83728787"/>
          <a:ext cx="2222501" cy="827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er/RAPBD/RKPD/Bacukiki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RINT"/>
      <sheetName val="DATAPRINT 2"/>
      <sheetName val="RUMUS"/>
      <sheetName val="LINE"/>
    </sheetNames>
    <sheetDataSet>
      <sheetData sheetId="0"/>
      <sheetData sheetId="1" refreshError="1"/>
      <sheetData sheetId="2">
        <row r="6">
          <cell r="F6" t="str">
            <v>Penyediaan Jasa Surat Menyurat</v>
          </cell>
          <cell r="G6" t="str">
            <v>1.20.09.01.01.</v>
          </cell>
          <cell r="H6" t="str">
            <v>01</v>
          </cell>
          <cell r="I6" t="str">
            <v>01</v>
          </cell>
          <cell r="P6" t="str">
            <v>5.2.1.01.01</v>
          </cell>
          <cell r="Q6" t="str">
            <v>Honorarium Panitia Pelaksana Kegiatan</v>
          </cell>
        </row>
        <row r="7">
          <cell r="F7" t="str">
            <v>Penyediaan Jasa Komunikasi, sumber daya air dan listrik</v>
          </cell>
          <cell r="G7" t="str">
            <v>1.20.09.01.02.</v>
          </cell>
          <cell r="H7" t="str">
            <v>01</v>
          </cell>
          <cell r="I7" t="str">
            <v>02</v>
          </cell>
          <cell r="P7" t="str">
            <v>5.2.1.01.03</v>
          </cell>
          <cell r="Q7" t="str">
            <v>Honorarium Bendahara dan Pembantu Bendahara</v>
          </cell>
        </row>
        <row r="8">
          <cell r="F8" t="str">
            <v>Penyediaan Jasa Peralatan dan perlengkapan kantor</v>
          </cell>
          <cell r="G8" t="str">
            <v>1.20.09.01.03.</v>
          </cell>
          <cell r="H8" t="str">
            <v>01</v>
          </cell>
          <cell r="I8" t="str">
            <v>03</v>
          </cell>
          <cell r="P8" t="str">
            <v>5.2.1.01.04</v>
          </cell>
          <cell r="Q8" t="str">
            <v>Honorarium Pengurus Barang</v>
          </cell>
        </row>
        <row r="9">
          <cell r="F9" t="str">
            <v>Penyediaan jasa pemeliharaan dan perizinan kendaraan dinas/operasional</v>
          </cell>
          <cell r="G9" t="str">
            <v>1.20.09.01.06.</v>
          </cell>
          <cell r="H9" t="str">
            <v>01</v>
          </cell>
          <cell r="I9" t="str">
            <v>06</v>
          </cell>
          <cell r="P9" t="str">
            <v>5.2.1.01.05</v>
          </cell>
          <cell r="Q9" t="str">
            <v>Honorarium Pejabat Penatausahaan Keuangan</v>
          </cell>
        </row>
        <row r="10">
          <cell r="F10" t="str">
            <v>Penyediaan Jasa Administrasi Keuangan</v>
          </cell>
          <cell r="G10" t="str">
            <v>1.20.09.01.07.</v>
          </cell>
          <cell r="H10" t="str">
            <v>01</v>
          </cell>
          <cell r="I10" t="str">
            <v>07</v>
          </cell>
          <cell r="P10" t="str">
            <v>5.2.1.01.06</v>
          </cell>
          <cell r="Q10" t="str">
            <v>Honorarium Pejabat Pelaksana Teknis Kegiatan</v>
          </cell>
        </row>
        <row r="11">
          <cell r="F11" t="str">
            <v>Penyediaan Jasa Kebersihan Kantor</v>
          </cell>
          <cell r="G11" t="str">
            <v>1.20.09.01.08.</v>
          </cell>
          <cell r="H11" t="str">
            <v>01</v>
          </cell>
          <cell r="I11" t="str">
            <v>08</v>
          </cell>
          <cell r="P11" t="str">
            <v>5.2.1.02.01</v>
          </cell>
          <cell r="Q11" t="str">
            <v>Honorarium Tenaga Ahli/Instruktur/Narasumber</v>
          </cell>
        </row>
        <row r="12">
          <cell r="F12" t="str">
            <v>Penyediaan Jasa Perbaikan Peralatan Kerja</v>
          </cell>
          <cell r="G12" t="str">
            <v>1.20.09.01.09.</v>
          </cell>
          <cell r="H12" t="str">
            <v>01</v>
          </cell>
          <cell r="I12" t="str">
            <v>09</v>
          </cell>
          <cell r="P12" t="str">
            <v>5.2.1.02.02</v>
          </cell>
          <cell r="Q12" t="str">
            <v>Honorarium Pegawai Honorer/tidak tetap</v>
          </cell>
        </row>
        <row r="13">
          <cell r="F13" t="str">
            <v>Penyediaan Komponen Instalasi Listrik/penerangan bangunan kantor</v>
          </cell>
          <cell r="G13" t="str">
            <v>1.20.09.01.12.</v>
          </cell>
          <cell r="H13" t="str">
            <v>01</v>
          </cell>
          <cell r="I13" t="str">
            <v>12</v>
          </cell>
          <cell r="P13" t="str">
            <v>5.2.1.02.03</v>
          </cell>
          <cell r="Q13" t="str">
            <v>Honorarium Tenaga Kerja</v>
          </cell>
        </row>
        <row r="14">
          <cell r="F14" t="str">
            <v>Penyediaan peralatan dan perlengkapan kantor</v>
          </cell>
          <cell r="G14" t="str">
            <v>1.20.09.01.13.</v>
          </cell>
          <cell r="H14" t="str">
            <v>01</v>
          </cell>
          <cell r="I14" t="str">
            <v>13</v>
          </cell>
          <cell r="P14" t="str">
            <v>5.2.2.01.01</v>
          </cell>
          <cell r="Q14" t="str">
            <v>Belanja Alat Tulis Kantor</v>
          </cell>
        </row>
        <row r="15">
          <cell r="F15" t="str">
            <v>Penyediaan Bahan Bacaan dan peraturan perundang-undangan</v>
          </cell>
          <cell r="G15" t="str">
            <v>1.20.09.01.15.</v>
          </cell>
          <cell r="H15" t="str">
            <v>01</v>
          </cell>
          <cell r="I15" t="str">
            <v>15</v>
          </cell>
          <cell r="P15" t="str">
            <v>5.2.2.01.03</v>
          </cell>
          <cell r="Q15" t="str">
            <v>Belanja Alat Listrik dan Elektronik (lampu pijar, battery kering)</v>
          </cell>
        </row>
        <row r="16">
          <cell r="F16" t="str">
            <v>Penyediaan Bahan Logistik Kantor</v>
          </cell>
          <cell r="G16" t="str">
            <v>1.20.09.01.16.</v>
          </cell>
          <cell r="H16" t="str">
            <v>01</v>
          </cell>
          <cell r="I16" t="str">
            <v>16</v>
          </cell>
          <cell r="P16" t="str">
            <v>5.2.2.01.04</v>
          </cell>
          <cell r="Q16" t="str">
            <v>Belanja Perangko, Materai dan Benda Pos Lainnya</v>
          </cell>
        </row>
        <row r="17">
          <cell r="F17" t="str">
            <v>Rapat - Rapat Koordinasi dan konsultasi ke luar daerah</v>
          </cell>
          <cell r="G17" t="str">
            <v>1.20.09.01.18.</v>
          </cell>
          <cell r="H17" t="str">
            <v>01</v>
          </cell>
          <cell r="I17" t="str">
            <v>18</v>
          </cell>
          <cell r="P17" t="str">
            <v>5.2.2.01.05</v>
          </cell>
          <cell r="Q17" t="str">
            <v>Belanja Peralatan Kebersihan dan Bahan Pembersiah</v>
          </cell>
        </row>
        <row r="18">
          <cell r="F18" t="str">
            <v>Pembangunan gedung kantor</v>
          </cell>
          <cell r="G18" t="str">
            <v>1.20.09.02.03.</v>
          </cell>
          <cell r="H18" t="str">
            <v>02</v>
          </cell>
          <cell r="I18" t="str">
            <v>03</v>
          </cell>
          <cell r="P18" t="str">
            <v>5.2.2.01.09</v>
          </cell>
          <cell r="Q18" t="str">
            <v>Belanja Cuci Cetak Film, Kaset dan Video</v>
          </cell>
        </row>
        <row r="19">
          <cell r="F19" t="str">
            <v>Pengadaan perlengkapan gedung kantor</v>
          </cell>
          <cell r="G19" t="str">
            <v>1.20.09.02.07.</v>
          </cell>
          <cell r="H19" t="str">
            <v>02</v>
          </cell>
          <cell r="I19" t="str">
            <v>07</v>
          </cell>
          <cell r="P19" t="str">
            <v>5.2.2.01.11</v>
          </cell>
          <cell r="Q19" t="str">
            <v>Belanja Spanduk dan Umbul-Umbul</v>
          </cell>
        </row>
        <row r="20">
          <cell r="F20" t="str">
            <v>Pemeliharaan rutin/berkala gedung kantor</v>
          </cell>
          <cell r="G20" t="str">
            <v>1.20.09.02.02.</v>
          </cell>
          <cell r="H20" t="str">
            <v>02</v>
          </cell>
          <cell r="I20" t="str">
            <v>02</v>
          </cell>
          <cell r="P20" t="str">
            <v>5.2.2.01.14</v>
          </cell>
          <cell r="Q20" t="str">
            <v>Belanja Transportasi</v>
          </cell>
        </row>
        <row r="21">
          <cell r="F21" t="str">
            <v>Pemeliharaan Rutin/Berkala Mobil Jabatan</v>
          </cell>
          <cell r="G21" t="str">
            <v>1.20.09.02.23.</v>
          </cell>
          <cell r="H21" t="str">
            <v>02</v>
          </cell>
          <cell r="I21" t="str">
            <v>23</v>
          </cell>
          <cell r="P21" t="str">
            <v>5.2.2.03.01</v>
          </cell>
          <cell r="Q21" t="str">
            <v>Belanja Telepon</v>
          </cell>
        </row>
        <row r="22">
          <cell r="F22" t="str">
            <v>Pemeliharaan Rutin/Berkala Kendaraan dinas/operasional</v>
          </cell>
          <cell r="G22" t="str">
            <v>1.20.09.02.24.</v>
          </cell>
          <cell r="H22" t="str">
            <v>02</v>
          </cell>
          <cell r="I22" t="str">
            <v>24</v>
          </cell>
          <cell r="P22" t="str">
            <v>5.2.2.03.02</v>
          </cell>
          <cell r="Q22" t="str">
            <v>Belanja Air</v>
          </cell>
        </row>
        <row r="23">
          <cell r="F23" t="str">
            <v>Pemeliharaan rutin/berkala mebeleur</v>
          </cell>
          <cell r="G23" t="str">
            <v>1.20.09.02.29.</v>
          </cell>
          <cell r="H23" t="str">
            <v>02</v>
          </cell>
          <cell r="I23" t="str">
            <v>29</v>
          </cell>
          <cell r="P23" t="str">
            <v>5.2.2.03.03</v>
          </cell>
          <cell r="Q23" t="str">
            <v>Belanja Listrik</v>
          </cell>
        </row>
        <row r="24">
          <cell r="F24" t="str">
            <v>Pembangunan Gedung Kantor (Lanjutan Tahun 2010)</v>
          </cell>
          <cell r="G24" t="str">
            <v>1.20.09.02.172.</v>
          </cell>
          <cell r="H24" t="str">
            <v>02</v>
          </cell>
          <cell r="I24" t="str">
            <v>172</v>
          </cell>
          <cell r="P24" t="str">
            <v>5.2.2.03.05</v>
          </cell>
          <cell r="Q24" t="str">
            <v>Belanja Surat Kabar/Majalah</v>
          </cell>
        </row>
        <row r="25">
          <cell r="F25" t="str">
            <v>Rehabilitasi Sedang / Berat Gedung Kantor (Lanjutan Tahun 2010)</v>
          </cell>
          <cell r="G25" t="str">
            <v>1.20.09.02.173.</v>
          </cell>
          <cell r="H25" t="str">
            <v>02</v>
          </cell>
          <cell r="I25" t="str">
            <v>173</v>
          </cell>
          <cell r="P25" t="str">
            <v>5.2.2.05.01</v>
          </cell>
          <cell r="Q25" t="str">
            <v>Belanja Jasa Service</v>
          </cell>
        </row>
        <row r="26">
          <cell r="F26" t="str">
            <v>Pembangunan Kantor Camat Bacukiki (Lanjutan Tahun 2010)</v>
          </cell>
          <cell r="G26" t="str">
            <v>1.20.09.02.176.</v>
          </cell>
          <cell r="H26" t="str">
            <v>02</v>
          </cell>
          <cell r="I26" t="str">
            <v>176</v>
          </cell>
          <cell r="P26" t="str">
            <v>5.2.2.05.02</v>
          </cell>
          <cell r="Q26" t="str">
            <v>Belanja Penggantian Suku Cadang</v>
          </cell>
        </row>
        <row r="27">
          <cell r="F27" t="str">
            <v>Pendidikan dan Pelatihan Formal</v>
          </cell>
          <cell r="G27" t="str">
            <v>1.20.09.05.01.</v>
          </cell>
          <cell r="H27" t="str">
            <v>05</v>
          </cell>
          <cell r="I27" t="str">
            <v>01</v>
          </cell>
          <cell r="P27" t="str">
            <v>5.2.2.05.03</v>
          </cell>
          <cell r="Q27" t="str">
            <v>Belanja Bahan Bakar Minyak/Gas dan Pelumnas</v>
          </cell>
        </row>
        <row r="28">
          <cell r="F28" t="str">
            <v>Penyusunan laporan capaian kinerja dan ikhtisar realisasi kinerja SKPD</v>
          </cell>
          <cell r="G28" t="str">
            <v>1.20.09.06.01.</v>
          </cell>
          <cell r="H28" t="str">
            <v>06</v>
          </cell>
          <cell r="I28" t="str">
            <v>01</v>
          </cell>
          <cell r="P28" t="str">
            <v>5.2.2.05.05</v>
          </cell>
          <cell r="Q28" t="str">
            <v>Belanja Surat Tanda Nomor Kendaraan</v>
          </cell>
        </row>
        <row r="29">
          <cell r="F29" t="str">
            <v>Penyusunan laporan keuangan semesteran</v>
          </cell>
          <cell r="G29" t="str">
            <v>1.20.09.06.02.</v>
          </cell>
          <cell r="H29" t="str">
            <v>06</v>
          </cell>
          <cell r="I29" t="str">
            <v>02</v>
          </cell>
          <cell r="P29" t="str">
            <v>5.2.2.06.01</v>
          </cell>
          <cell r="Q29" t="str">
            <v>Belanja Cetak</v>
          </cell>
        </row>
        <row r="30">
          <cell r="F30" t="str">
            <v>Penyusunan pelaporan keuangan akhir tahun</v>
          </cell>
          <cell r="G30" t="str">
            <v>1.20.09.06.04.</v>
          </cell>
          <cell r="H30" t="str">
            <v>06</v>
          </cell>
          <cell r="I30" t="str">
            <v>04</v>
          </cell>
          <cell r="P30" t="str">
            <v>5.2.2.06.02</v>
          </cell>
          <cell r="Q30" t="str">
            <v>Belanja Pengandaan</v>
          </cell>
        </row>
        <row r="31">
          <cell r="F31" t="str">
            <v>Penyusunan Anggaran SKPD</v>
          </cell>
          <cell r="G31" t="str">
            <v>1.20.09.06.06.</v>
          </cell>
          <cell r="H31" t="str">
            <v>06</v>
          </cell>
          <cell r="I31" t="str">
            <v>06</v>
          </cell>
          <cell r="P31" t="str">
            <v>5.2.2.07.02</v>
          </cell>
          <cell r="Q31" t="str">
            <v>Belanja Sewa Gedung/Kantor/Tempat</v>
          </cell>
        </row>
        <row r="32">
          <cell r="F32" t="str">
            <v>Pembentukan unit khusus penanganan pengaduan masyarakat</v>
          </cell>
          <cell r="G32" t="str">
            <v>1.20.09.24.01.</v>
          </cell>
          <cell r="H32" t="str">
            <v>24</v>
          </cell>
          <cell r="I32" t="str">
            <v>01</v>
          </cell>
          <cell r="P32" t="str">
            <v>5.2.2.10.05</v>
          </cell>
          <cell r="Q32" t="str">
            <v>Belanja Sewa Tenda</v>
          </cell>
        </row>
        <row r="33">
          <cell r="F33" t="str">
            <v>Pembinaan imtag dan organisasi kemasyarakatan</v>
          </cell>
          <cell r="G33" t="str">
            <v>1.20.09.24.03.</v>
          </cell>
          <cell r="H33" t="str">
            <v>24</v>
          </cell>
          <cell r="I33" t="str">
            <v>03</v>
          </cell>
          <cell r="P33" t="str">
            <v>5.2.2.11.01</v>
          </cell>
          <cell r="Q33" t="str">
            <v>Belanja Makanan dan Minuman Harian Pegawai</v>
          </cell>
        </row>
        <row r="34">
          <cell r="F34" t="str">
            <v>Peningkatan pelayanan terpadu masyarakat tingkat RW/RT</v>
          </cell>
          <cell r="G34" t="str">
            <v>1.20.09.24.04.</v>
          </cell>
          <cell r="H34" t="str">
            <v>24</v>
          </cell>
          <cell r="I34" t="str">
            <v>04</v>
          </cell>
          <cell r="P34" t="str">
            <v>5.2.2.11.02</v>
          </cell>
          <cell r="Q34" t="str">
            <v>Belanja Makanan dan Minuman Rapat</v>
          </cell>
        </row>
        <row r="35">
          <cell r="F35" t="str">
            <v>Intensifikasi penagihan PBB</v>
          </cell>
          <cell r="G35" t="str">
            <v>1.20.09.24.05.</v>
          </cell>
          <cell r="H35" t="str">
            <v>24</v>
          </cell>
          <cell r="I35" t="str">
            <v>05</v>
          </cell>
          <cell r="P35" t="str">
            <v>5.2.2.13.01</v>
          </cell>
          <cell r="Q35" t="str">
            <v>Belanja Pakaian Kerja Lapangan</v>
          </cell>
        </row>
        <row r="36">
          <cell r="F36" t="str">
            <v>Fasilitasi musrembang kecamatan</v>
          </cell>
          <cell r="G36" t="str">
            <v>1.20.09.24.06.</v>
          </cell>
          <cell r="H36" t="str">
            <v>24</v>
          </cell>
          <cell r="I36" t="str">
            <v>06</v>
          </cell>
          <cell r="P36" t="str">
            <v>5.2.2.15.02</v>
          </cell>
          <cell r="Q36" t="str">
            <v>Belanja Perjalanan Dinas Luar Daerah</v>
          </cell>
        </row>
        <row r="37">
          <cell r="P37" t="str">
            <v>5.2.2.18.03</v>
          </cell>
          <cell r="Q37" t="str">
            <v>Belanja Pemeliharaan Gedung Kantor</v>
          </cell>
        </row>
        <row r="38">
          <cell r="P38" t="str">
            <v>5.2.2.18.07</v>
          </cell>
          <cell r="Q38" t="str">
            <v>Belanja Pemeliharaan Peralatan Kantor</v>
          </cell>
        </row>
        <row r="39">
          <cell r="P39" t="str">
            <v>5.2.2.22.03</v>
          </cell>
          <cell r="Q39" t="str">
            <v>Belanja Bimbingan Teknis</v>
          </cell>
        </row>
        <row r="40">
          <cell r="P40" t="str">
            <v>5.2.3.09.07</v>
          </cell>
          <cell r="Q40" t="str">
            <v>Belanja Modal Pengadaan Mesin Rumput</v>
          </cell>
        </row>
        <row r="41">
          <cell r="P41" t="str">
            <v>5.2.3.10.18</v>
          </cell>
          <cell r="Q41" t="str">
            <v>Belanja Modal Pengadaan Mesin Absensi</v>
          </cell>
        </row>
        <row r="42">
          <cell r="P42" t="str">
            <v>5.2.3.11.10</v>
          </cell>
          <cell r="Q42" t="str">
            <v>Belanja Modal Pengadaan Gorden</v>
          </cell>
        </row>
        <row r="43">
          <cell r="P43" t="str">
            <v>5.2.3.11.15</v>
          </cell>
          <cell r="Q43" t="str">
            <v>Belanja Modal Pembuatan Pengaman Jendela</v>
          </cell>
        </row>
        <row r="44">
          <cell r="P44" t="str">
            <v>5.2.3.21.01</v>
          </cell>
          <cell r="Q44" t="str">
            <v>Biaya Retensi 5% Pembangunan Jalan Kantor Camat</v>
          </cell>
        </row>
        <row r="45">
          <cell r="P45" t="str">
            <v>5.2.3.26.01</v>
          </cell>
          <cell r="Q45" t="str">
            <v>Belanja Moda Pengadaan Konstruksi/Pembelian Gedung Kantor</v>
          </cell>
        </row>
        <row r="46">
          <cell r="P46" t="str">
            <v>5.2.3.26.15</v>
          </cell>
          <cell r="Q46" t="str">
            <v>Belanja Modal Pengadaan Pagar</v>
          </cell>
        </row>
        <row r="47">
          <cell r="P47" t="str">
            <v>5.2.3.26.40</v>
          </cell>
          <cell r="Q47" t="str">
            <v>Pembuatan Papan Nama Kecamatan</v>
          </cell>
        </row>
        <row r="49">
          <cell r="P49" t="str">
            <v>A1</v>
          </cell>
          <cell r="Q49" t="str">
            <v>Penyediaan Jasa Surat Menyurat</v>
          </cell>
        </row>
        <row r="50">
          <cell r="P50" t="str">
            <v>A2</v>
          </cell>
          <cell r="Q50" t="str">
            <v>Penyediaan Jasa Komunikasi, sumber daya air dan listrik</v>
          </cell>
        </row>
        <row r="51">
          <cell r="P51" t="str">
            <v>A3</v>
          </cell>
          <cell r="Q51" t="str">
            <v>Penyediaan Jasa Peralatan dan perlengkapan kantor</v>
          </cell>
        </row>
        <row r="52">
          <cell r="P52" t="str">
            <v>A4</v>
          </cell>
          <cell r="Q52" t="str">
            <v>Penyediaan jasa pemeliharaan dan perizinan kendaraan dinas/operasional</v>
          </cell>
        </row>
        <row r="53">
          <cell r="P53" t="str">
            <v>A5</v>
          </cell>
          <cell r="Q53" t="str">
            <v>Penyediaan Jasa Administrasi Keuangan</v>
          </cell>
        </row>
        <row r="54">
          <cell r="P54" t="str">
            <v>A6</v>
          </cell>
          <cell r="Q54" t="str">
            <v>Penyediaan Jasa Kebersihan Kantor</v>
          </cell>
        </row>
        <row r="55">
          <cell r="P55" t="str">
            <v>A7</v>
          </cell>
          <cell r="Q55" t="str">
            <v>Penyediaan Jasa Perbaikan Peralatan Kerja</v>
          </cell>
        </row>
        <row r="56">
          <cell r="P56" t="str">
            <v>A8</v>
          </cell>
          <cell r="Q56" t="str">
            <v>Penyediaan Komponen Instalasi Listrik/penerangan bangunan kantor</v>
          </cell>
        </row>
        <row r="57">
          <cell r="P57" t="str">
            <v>A9</v>
          </cell>
          <cell r="Q57" t="str">
            <v>Penyediaan peralatan dan perlengkapan kantor</v>
          </cell>
        </row>
        <row r="58">
          <cell r="P58" t="str">
            <v>B1</v>
          </cell>
          <cell r="Q58" t="str">
            <v>Penyediaan Bahan Bacaan dan peraturan perundang-undangan</v>
          </cell>
        </row>
        <row r="59">
          <cell r="P59" t="str">
            <v>B2</v>
          </cell>
          <cell r="Q59" t="str">
            <v>Penyediaan Bahan Logistik Kantor</v>
          </cell>
        </row>
        <row r="60">
          <cell r="P60" t="str">
            <v>B3</v>
          </cell>
          <cell r="Q60" t="str">
            <v>Rapat - Rapat Koordinasi dan konsultasi ke luar daerah</v>
          </cell>
        </row>
        <row r="61">
          <cell r="P61" t="str">
            <v>B4</v>
          </cell>
          <cell r="Q61" t="str">
            <v>Pembangunan gedung kantor</v>
          </cell>
        </row>
        <row r="62">
          <cell r="P62" t="str">
            <v>B5</v>
          </cell>
          <cell r="Q62" t="str">
            <v>Pengadaan perlengkapan gedung kantor</v>
          </cell>
        </row>
        <row r="63">
          <cell r="P63" t="str">
            <v>B6</v>
          </cell>
          <cell r="Q63" t="str">
            <v>Pemeliharaan rutin/berkala gedung kantor</v>
          </cell>
        </row>
        <row r="64">
          <cell r="P64" t="str">
            <v>B7</v>
          </cell>
          <cell r="Q64" t="str">
            <v>Pemeliharaan Rutin/Berkala Mobil Jabatan</v>
          </cell>
        </row>
        <row r="65">
          <cell r="P65" t="str">
            <v>B8</v>
          </cell>
          <cell r="Q65" t="str">
            <v>Pemeliharaan Rutin/Berkala Kendaraan dinas/operasional</v>
          </cell>
        </row>
        <row r="66">
          <cell r="P66" t="str">
            <v>B9</v>
          </cell>
          <cell r="Q66" t="str">
            <v>Pemeliharaan rutin/berkala mebeleur</v>
          </cell>
        </row>
        <row r="67">
          <cell r="P67" t="str">
            <v>C1</v>
          </cell>
          <cell r="Q67" t="str">
            <v>Pembangunan Gedung Kantor (Lanjutan Tahun 2010)</v>
          </cell>
        </row>
        <row r="68">
          <cell r="P68" t="str">
            <v>C2</v>
          </cell>
          <cell r="Q68" t="str">
            <v>Rehabilitasi Sedang / Berat Gedung Kantor (Lanjutan Tahun 2010)</v>
          </cell>
        </row>
        <row r="69">
          <cell r="P69" t="str">
            <v>C3</v>
          </cell>
          <cell r="Q69" t="str">
            <v>Pembangunan Kantor Camat Bacukiki (Lanjutan Tahun 2010)</v>
          </cell>
        </row>
        <row r="70">
          <cell r="P70" t="str">
            <v>C4</v>
          </cell>
          <cell r="Q70" t="str">
            <v>Pendidikan dan Pelatihan Formal</v>
          </cell>
        </row>
        <row r="71">
          <cell r="P71" t="str">
            <v>C5</v>
          </cell>
          <cell r="Q71" t="str">
            <v>Penyusunan laporan capaian kinerja dan ikhtisar realisasi kinerja SKPD</v>
          </cell>
        </row>
        <row r="72">
          <cell r="P72" t="str">
            <v>C6</v>
          </cell>
          <cell r="Q72" t="str">
            <v>Penyusunan laporan keuangan semesteran</v>
          </cell>
        </row>
        <row r="73">
          <cell r="P73" t="str">
            <v>C7</v>
          </cell>
          <cell r="Q73" t="str">
            <v>Penyusunan pelaporan keuangan akhir tahun</v>
          </cell>
        </row>
        <row r="74">
          <cell r="P74" t="str">
            <v>C8</v>
          </cell>
          <cell r="Q74" t="str">
            <v>Penyusunan Anggaran SKPD</v>
          </cell>
        </row>
        <row r="75">
          <cell r="P75" t="str">
            <v>C9</v>
          </cell>
          <cell r="Q75" t="str">
            <v>Pembentukan unit khusus penanganan pengaduan masyarakat</v>
          </cell>
        </row>
        <row r="76">
          <cell r="P76" t="str">
            <v>D1</v>
          </cell>
          <cell r="Q76" t="str">
            <v>Pembinaan imtag dan organisasi kemasyarakatan</v>
          </cell>
        </row>
        <row r="77">
          <cell r="P77" t="str">
            <v>D2</v>
          </cell>
          <cell r="Q77" t="str">
            <v>Peningkatan pelayanan terpadu masyarakat tingkat RW/RT</v>
          </cell>
        </row>
        <row r="78">
          <cell r="P78" t="str">
            <v>D3</v>
          </cell>
          <cell r="Q78" t="str">
            <v>Intensifikasi penagihan PBB</v>
          </cell>
        </row>
        <row r="79">
          <cell r="P79" t="str">
            <v>D4</v>
          </cell>
          <cell r="Q79" t="str">
            <v>Fasilitasi musrembang kecamatan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83"/>
  <sheetViews>
    <sheetView topLeftCell="A22" zoomScale="91" zoomScaleNormal="91" workbookViewId="0">
      <selection activeCell="H29" sqref="H29"/>
    </sheetView>
  </sheetViews>
  <sheetFormatPr defaultColWidth="8.01171875" defaultRowHeight="12.75"/>
  <cols>
    <col min="1" max="1" width="3.203125" style="189" customWidth="1"/>
    <col min="2" max="2" width="15.78125" style="190" customWidth="1"/>
    <col min="3" max="3" width="14.671875" style="190" customWidth="1"/>
    <col min="4" max="4" width="1.84765625" style="191" customWidth="1"/>
    <col min="5" max="5" width="15.04296875" style="190" customWidth="1"/>
    <col min="6" max="6" width="4.9296875" style="190" hidden="1" customWidth="1"/>
    <col min="7" max="7" width="3.57421875" style="190" hidden="1" customWidth="1"/>
    <col min="8" max="8" width="17.75390625" style="190" customWidth="1"/>
    <col min="9" max="9" width="17.26171875" style="190" customWidth="1"/>
    <col min="10" max="10" width="7.02734375" style="192" customWidth="1"/>
    <col min="11" max="11" width="7.1484375" style="189" customWidth="1"/>
    <col min="12" max="12" width="10.7265625" style="193" customWidth="1"/>
    <col min="13" max="13" width="6.53515625" style="194" customWidth="1"/>
    <col min="14" max="14" width="9.125" style="195" customWidth="1"/>
    <col min="15" max="15" width="8.01171875" style="194" customWidth="1"/>
    <col min="16" max="16" width="5.91796875" style="196" customWidth="1"/>
    <col min="17" max="17" width="9.98828125" style="193" customWidth="1"/>
    <col min="18" max="18" width="7.765625" style="193" customWidth="1"/>
    <col min="19" max="19" width="6.41015625" style="196" customWidth="1"/>
    <col min="20" max="20" width="9.37109375" style="193" customWidth="1"/>
    <col min="21" max="21" width="6.41015625" style="193" customWidth="1"/>
    <col min="22" max="22" width="5.91796875" style="196" customWidth="1"/>
    <col min="23" max="23" width="9.125" style="193" customWidth="1"/>
    <col min="24" max="24" width="6.41015625" style="193" customWidth="1"/>
    <col min="25" max="25" width="6.78125" style="193" hidden="1" customWidth="1"/>
    <col min="26" max="26" width="10.35546875" style="193" hidden="1" customWidth="1"/>
    <col min="27" max="27" width="10.35546875" style="190" customWidth="1"/>
    <col min="28" max="35" width="8.5078125" style="190" customWidth="1"/>
    <col min="36" max="36" width="8.01171875" style="190"/>
    <col min="37" max="37" width="4.5625" style="190" bestFit="1" customWidth="1"/>
    <col min="38" max="40" width="8.01171875" style="190"/>
    <col min="41" max="41" width="4.5625" style="190" bestFit="1" customWidth="1"/>
    <col min="42" max="43" width="8.01171875" style="190"/>
    <col min="44" max="44" width="5.0546875" style="190" customWidth="1"/>
    <col min="45" max="45" width="7.3984375" style="190" bestFit="1" customWidth="1"/>
    <col min="46" max="46" width="5.0546875" style="190" customWidth="1"/>
    <col min="47" max="47" width="6.78125" style="190" bestFit="1" customWidth="1"/>
    <col min="48" max="54" width="5.0546875" style="190" customWidth="1"/>
    <col min="55" max="16384" width="8.01171875" style="190"/>
  </cols>
  <sheetData>
    <row r="1" spans="1:54" ht="6.75" customHeight="1"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54" ht="15">
      <c r="A2" s="754" t="s">
        <v>293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4"/>
      <c r="AB2" s="198"/>
      <c r="AC2" s="198"/>
      <c r="AD2" s="198"/>
      <c r="AE2" s="198"/>
      <c r="AF2" s="198"/>
      <c r="AG2" s="198"/>
      <c r="AH2" s="198"/>
      <c r="AI2" s="198"/>
    </row>
    <row r="3" spans="1:54" ht="15">
      <c r="A3" s="754" t="s">
        <v>294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754"/>
      <c r="Z3" s="754"/>
      <c r="AA3" s="754"/>
      <c r="AB3" s="198"/>
      <c r="AC3" s="198"/>
      <c r="AD3" s="198"/>
      <c r="AE3" s="198"/>
      <c r="AF3" s="198"/>
      <c r="AG3" s="198"/>
      <c r="AH3" s="198"/>
      <c r="AI3" s="198"/>
    </row>
    <row r="4" spans="1:54" ht="15">
      <c r="A4" s="754" t="s">
        <v>295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199"/>
      <c r="AC4" s="199"/>
      <c r="AD4" s="199"/>
      <c r="AE4" s="199"/>
      <c r="AF4" s="199"/>
      <c r="AG4" s="199"/>
      <c r="AH4" s="199"/>
      <c r="AI4" s="199"/>
    </row>
    <row r="5" spans="1:54">
      <c r="A5" s="200"/>
      <c r="B5" s="201"/>
      <c r="C5" s="201"/>
      <c r="D5" s="202"/>
      <c r="E5" s="201"/>
      <c r="F5" s="201"/>
      <c r="G5" s="201"/>
      <c r="H5" s="201"/>
      <c r="I5" s="201"/>
      <c r="J5" s="203"/>
      <c r="K5" s="204"/>
      <c r="L5" s="201"/>
      <c r="M5" s="205"/>
      <c r="N5" s="200"/>
      <c r="O5" s="205"/>
      <c r="P5" s="202"/>
      <c r="Q5" s="201"/>
      <c r="R5" s="201"/>
      <c r="S5" s="202"/>
      <c r="T5" s="201"/>
      <c r="U5" s="201"/>
      <c r="V5" s="202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</row>
    <row r="6" spans="1:54">
      <c r="A6" s="206" t="s">
        <v>296</v>
      </c>
      <c r="B6" s="207"/>
      <c r="C6" s="207"/>
      <c r="D6" s="208"/>
      <c r="E6" s="207"/>
      <c r="F6" s="207"/>
      <c r="G6" s="207"/>
      <c r="H6" s="207"/>
      <c r="I6" s="207"/>
      <c r="J6" s="209"/>
      <c r="K6" s="210"/>
      <c r="L6" s="207"/>
      <c r="M6" s="211"/>
      <c r="N6" s="212"/>
      <c r="O6" s="211"/>
      <c r="P6" s="208"/>
      <c r="Q6" s="207"/>
      <c r="R6" s="207"/>
      <c r="S6" s="208"/>
      <c r="T6" s="207"/>
      <c r="U6" s="207"/>
      <c r="V6" s="208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</row>
    <row r="7" spans="1:54" ht="9.75" customHeight="1" thickBot="1">
      <c r="A7" s="200" t="s">
        <v>176</v>
      </c>
      <c r="B7" s="201"/>
      <c r="C7" s="201"/>
      <c r="D7" s="202"/>
      <c r="E7" s="201"/>
      <c r="F7" s="201"/>
      <c r="G7" s="201"/>
      <c r="H7" s="201"/>
      <c r="I7" s="201"/>
      <c r="J7" s="203"/>
      <c r="K7" s="204"/>
      <c r="L7" s="201"/>
      <c r="M7" s="205"/>
      <c r="N7" s="200"/>
      <c r="O7" s="205"/>
      <c r="P7" s="202"/>
      <c r="Q7" s="201"/>
      <c r="R7" s="201"/>
      <c r="S7" s="202"/>
      <c r="T7" s="201"/>
      <c r="U7" s="201"/>
      <c r="V7" s="202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</row>
    <row r="8" spans="1:54" s="214" customFormat="1" ht="17.25" customHeight="1">
      <c r="A8" s="755" t="s">
        <v>297</v>
      </c>
      <c r="B8" s="742" t="s">
        <v>298</v>
      </c>
      <c r="C8" s="742" t="s">
        <v>66</v>
      </c>
      <c r="D8" s="742" t="s">
        <v>67</v>
      </c>
      <c r="E8" s="743"/>
      <c r="F8" s="736" t="s">
        <v>299</v>
      </c>
      <c r="G8" s="738"/>
      <c r="H8" s="760" t="s">
        <v>300</v>
      </c>
      <c r="I8" s="760" t="s">
        <v>301</v>
      </c>
      <c r="J8" s="736" t="s">
        <v>302</v>
      </c>
      <c r="K8" s="737"/>
      <c r="L8" s="738"/>
      <c r="M8" s="736" t="s">
        <v>303</v>
      </c>
      <c r="N8" s="737"/>
      <c r="O8" s="737"/>
      <c r="P8" s="737"/>
      <c r="Q8" s="737"/>
      <c r="R8" s="737"/>
      <c r="S8" s="737"/>
      <c r="T8" s="737"/>
      <c r="U8" s="737"/>
      <c r="V8" s="737"/>
      <c r="W8" s="737"/>
      <c r="X8" s="738"/>
      <c r="Y8" s="742" t="s">
        <v>304</v>
      </c>
      <c r="Z8" s="743"/>
      <c r="AA8" s="746" t="s">
        <v>68</v>
      </c>
      <c r="AB8" s="213"/>
      <c r="AC8" s="213"/>
      <c r="AD8" s="213"/>
      <c r="AE8" s="213"/>
      <c r="AF8" s="213"/>
      <c r="AG8" s="213"/>
      <c r="AH8" s="213"/>
      <c r="AI8" s="213"/>
      <c r="AK8" s="748" t="s">
        <v>305</v>
      </c>
      <c r="AL8" s="748"/>
      <c r="AM8" s="748" t="s">
        <v>306</v>
      </c>
      <c r="AN8" s="748"/>
      <c r="AO8" s="748" t="s">
        <v>307</v>
      </c>
      <c r="AP8" s="748"/>
      <c r="AR8" s="752" t="s">
        <v>305</v>
      </c>
      <c r="AS8" s="752"/>
      <c r="AT8" s="752" t="s">
        <v>308</v>
      </c>
      <c r="AU8" s="752"/>
      <c r="AV8" s="753" t="s">
        <v>309</v>
      </c>
      <c r="AW8" s="735" t="s">
        <v>310</v>
      </c>
      <c r="AX8" s="735"/>
      <c r="AY8" s="735"/>
      <c r="AZ8" s="735" t="s">
        <v>311</v>
      </c>
      <c r="BA8" s="735"/>
      <c r="BB8" s="735"/>
    </row>
    <row r="9" spans="1:54" s="214" customFormat="1" ht="13.5" customHeight="1">
      <c r="A9" s="756"/>
      <c r="B9" s="758"/>
      <c r="C9" s="758"/>
      <c r="D9" s="758"/>
      <c r="E9" s="759"/>
      <c r="F9" s="739"/>
      <c r="G9" s="741"/>
      <c r="H9" s="761"/>
      <c r="I9" s="761"/>
      <c r="J9" s="739"/>
      <c r="K9" s="740"/>
      <c r="L9" s="741"/>
      <c r="M9" s="749" t="s">
        <v>312</v>
      </c>
      <c r="N9" s="750"/>
      <c r="O9" s="751"/>
      <c r="P9" s="749" t="s">
        <v>313</v>
      </c>
      <c r="Q9" s="750"/>
      <c r="R9" s="751"/>
      <c r="S9" s="749" t="s">
        <v>314</v>
      </c>
      <c r="T9" s="750"/>
      <c r="U9" s="751"/>
      <c r="V9" s="749" t="s">
        <v>315</v>
      </c>
      <c r="W9" s="750"/>
      <c r="X9" s="751"/>
      <c r="Y9" s="744"/>
      <c r="Z9" s="745"/>
      <c r="AA9" s="747"/>
      <c r="AB9" s="213"/>
      <c r="AC9" s="213"/>
      <c r="AD9" s="213"/>
      <c r="AE9" s="213"/>
      <c r="AF9" s="213"/>
      <c r="AG9" s="213"/>
      <c r="AH9" s="213"/>
      <c r="AI9" s="213"/>
      <c r="AK9" s="215"/>
      <c r="AL9" s="215"/>
      <c r="AM9" s="215"/>
      <c r="AN9" s="215"/>
      <c r="AO9" s="215"/>
      <c r="AP9" s="215"/>
      <c r="AR9" s="216"/>
      <c r="AS9" s="216"/>
      <c r="AT9" s="216"/>
      <c r="AU9" s="216"/>
      <c r="AV9" s="753"/>
      <c r="AW9" s="217"/>
      <c r="AX9" s="217"/>
      <c r="AY9" s="217"/>
      <c r="AZ9" s="217"/>
      <c r="BA9" s="217"/>
      <c r="BB9" s="217"/>
    </row>
    <row r="10" spans="1:54" s="214" customFormat="1" ht="13.5" customHeight="1">
      <c r="A10" s="756"/>
      <c r="B10" s="758"/>
      <c r="C10" s="758"/>
      <c r="D10" s="758"/>
      <c r="E10" s="759"/>
      <c r="F10" s="739"/>
      <c r="G10" s="741"/>
      <c r="H10" s="761"/>
      <c r="I10" s="761"/>
      <c r="J10" s="765" t="s">
        <v>316</v>
      </c>
      <c r="K10" s="766"/>
      <c r="L10" s="765" t="s">
        <v>52</v>
      </c>
      <c r="M10" s="218" t="s">
        <v>316</v>
      </c>
      <c r="N10" s="730" t="s">
        <v>26</v>
      </c>
      <c r="O10" s="731"/>
      <c r="P10" s="218" t="s">
        <v>316</v>
      </c>
      <c r="Q10" s="730" t="s">
        <v>317</v>
      </c>
      <c r="R10" s="731"/>
      <c r="S10" s="218" t="s">
        <v>316</v>
      </c>
      <c r="T10" s="730" t="s">
        <v>317</v>
      </c>
      <c r="U10" s="731"/>
      <c r="V10" s="218" t="s">
        <v>316</v>
      </c>
      <c r="W10" s="730" t="s">
        <v>317</v>
      </c>
      <c r="X10" s="731"/>
      <c r="Y10" s="218" t="s">
        <v>316</v>
      </c>
      <c r="Z10" s="763" t="s">
        <v>52</v>
      </c>
      <c r="AA10" s="747"/>
      <c r="AB10" s="219"/>
      <c r="AC10" s="219"/>
      <c r="AD10" s="219"/>
      <c r="AE10" s="219"/>
      <c r="AF10" s="219"/>
      <c r="AG10" s="219"/>
      <c r="AH10" s="219"/>
      <c r="AI10" s="219"/>
      <c r="AK10" s="215" t="s">
        <v>318</v>
      </c>
      <c r="AL10" s="215" t="s">
        <v>319</v>
      </c>
      <c r="AM10" s="215" t="s">
        <v>318</v>
      </c>
      <c r="AN10" s="215" t="s">
        <v>319</v>
      </c>
      <c r="AO10" s="215" t="s">
        <v>318</v>
      </c>
      <c r="AP10" s="215" t="s">
        <v>319</v>
      </c>
      <c r="AR10" s="220" t="s">
        <v>320</v>
      </c>
      <c r="AS10" s="220" t="s">
        <v>319</v>
      </c>
      <c r="AT10" s="220" t="s">
        <v>320</v>
      </c>
      <c r="AU10" s="220" t="s">
        <v>319</v>
      </c>
      <c r="AV10" s="753"/>
      <c r="AW10" s="217" t="s">
        <v>321</v>
      </c>
      <c r="AX10" s="216" t="s">
        <v>322</v>
      </c>
      <c r="AY10" s="216" t="s">
        <v>27</v>
      </c>
      <c r="AZ10" s="216" t="s">
        <v>321</v>
      </c>
      <c r="BA10" s="216" t="s">
        <v>322</v>
      </c>
      <c r="BB10" s="216" t="s">
        <v>27</v>
      </c>
    </row>
    <row r="11" spans="1:54" s="214" customFormat="1" ht="11.25" customHeight="1">
      <c r="A11" s="757"/>
      <c r="B11" s="744"/>
      <c r="C11" s="744"/>
      <c r="D11" s="744"/>
      <c r="E11" s="745"/>
      <c r="F11" s="221"/>
      <c r="G11" s="222"/>
      <c r="H11" s="762"/>
      <c r="I11" s="762"/>
      <c r="J11" s="767"/>
      <c r="K11" s="768"/>
      <c r="L11" s="767"/>
      <c r="M11" s="218" t="s">
        <v>85</v>
      </c>
      <c r="N11" s="223" t="s">
        <v>323</v>
      </c>
      <c r="O11" s="218" t="s">
        <v>85</v>
      </c>
      <c r="P11" s="218" t="s">
        <v>85</v>
      </c>
      <c r="Q11" s="223" t="s">
        <v>323</v>
      </c>
      <c r="R11" s="218" t="s">
        <v>85</v>
      </c>
      <c r="S11" s="218" t="s">
        <v>85</v>
      </c>
      <c r="T11" s="223" t="s">
        <v>323</v>
      </c>
      <c r="U11" s="218" t="s">
        <v>85</v>
      </c>
      <c r="V11" s="218" t="s">
        <v>85</v>
      </c>
      <c r="W11" s="223" t="s">
        <v>323</v>
      </c>
      <c r="X11" s="218" t="s">
        <v>85</v>
      </c>
      <c r="Y11" s="218" t="s">
        <v>85</v>
      </c>
      <c r="Z11" s="764"/>
      <c r="AA11" s="224"/>
      <c r="AB11" s="219"/>
      <c r="AC11" s="219"/>
      <c r="AD11" s="219"/>
      <c r="AE11" s="219"/>
      <c r="AF11" s="219"/>
      <c r="AG11" s="219"/>
      <c r="AH11" s="219"/>
      <c r="AI11" s="219"/>
      <c r="AK11" s="225"/>
      <c r="AL11" s="225"/>
      <c r="AM11" s="225"/>
      <c r="AN11" s="225"/>
      <c r="AO11" s="225"/>
      <c r="AP11" s="225"/>
      <c r="AR11" s="220"/>
      <c r="AS11" s="220"/>
      <c r="AT11" s="220"/>
      <c r="AU11" s="220"/>
      <c r="AV11" s="226"/>
      <c r="AW11" s="217"/>
      <c r="AX11" s="216"/>
      <c r="AY11" s="216"/>
      <c r="AZ11" s="216"/>
      <c r="BA11" s="216"/>
      <c r="BB11" s="216"/>
    </row>
    <row r="12" spans="1:54" s="234" customFormat="1">
      <c r="A12" s="227">
        <v>1</v>
      </c>
      <c r="B12" s="228">
        <v>2</v>
      </c>
      <c r="C12" s="229"/>
      <c r="D12" s="229"/>
      <c r="E12" s="229"/>
      <c r="F12" s="229"/>
      <c r="G12" s="230"/>
      <c r="H12" s="231">
        <v>3</v>
      </c>
      <c r="I12" s="231">
        <v>4</v>
      </c>
      <c r="J12" s="732">
        <v>5</v>
      </c>
      <c r="K12" s="733"/>
      <c r="L12" s="734"/>
      <c r="M12" s="732">
        <v>6</v>
      </c>
      <c r="N12" s="733"/>
      <c r="O12" s="734"/>
      <c r="P12" s="732">
        <v>7</v>
      </c>
      <c r="Q12" s="733"/>
      <c r="R12" s="734"/>
      <c r="S12" s="732">
        <v>8</v>
      </c>
      <c r="T12" s="733"/>
      <c r="U12" s="734"/>
      <c r="V12" s="732">
        <v>9</v>
      </c>
      <c r="W12" s="733"/>
      <c r="X12" s="734"/>
      <c r="Y12" s="232"/>
      <c r="Z12" s="232"/>
      <c r="AA12" s="233">
        <v>10</v>
      </c>
      <c r="AB12" s="219"/>
      <c r="AC12" s="219"/>
      <c r="AD12" s="219"/>
      <c r="AE12" s="219"/>
      <c r="AF12" s="219"/>
      <c r="AG12" s="219"/>
      <c r="AH12" s="219"/>
      <c r="AI12" s="219"/>
    </row>
    <row r="13" spans="1:54">
      <c r="A13" s="235"/>
      <c r="B13" s="236"/>
      <c r="C13" s="237"/>
      <c r="D13" s="238"/>
      <c r="E13" s="239"/>
      <c r="F13" s="237"/>
      <c r="G13" s="237"/>
      <c r="H13" s="240"/>
      <c r="I13" s="237"/>
      <c r="J13" s="241"/>
      <c r="K13" s="242"/>
      <c r="L13" s="243"/>
      <c r="M13" s="244"/>
      <c r="N13" s="245"/>
      <c r="O13" s="244"/>
      <c r="P13" s="246"/>
      <c r="Q13" s="243"/>
      <c r="R13" s="243"/>
      <c r="S13" s="246"/>
      <c r="T13" s="243"/>
      <c r="U13" s="243"/>
      <c r="V13" s="246"/>
      <c r="W13" s="243"/>
      <c r="X13" s="243"/>
      <c r="Y13" s="243"/>
      <c r="Z13" s="243"/>
      <c r="AA13" s="247"/>
      <c r="AB13" s="248"/>
      <c r="AC13" s="248"/>
      <c r="AD13" s="248"/>
      <c r="AE13" s="248"/>
      <c r="AF13" s="248"/>
      <c r="AG13" s="248"/>
      <c r="AH13" s="248"/>
      <c r="AI13" s="248"/>
    </row>
    <row r="14" spans="1:54" ht="33" customHeight="1">
      <c r="A14" s="249">
        <v>1</v>
      </c>
      <c r="B14" s="727" t="s">
        <v>324</v>
      </c>
      <c r="C14" s="727" t="s">
        <v>325</v>
      </c>
      <c r="D14" s="250" t="s">
        <v>103</v>
      </c>
      <c r="E14" s="719" t="s">
        <v>148</v>
      </c>
      <c r="F14" s="251"/>
      <c r="G14" s="252"/>
      <c r="H14" s="253" t="s">
        <v>45</v>
      </c>
      <c r="I14" s="254" t="s">
        <v>326</v>
      </c>
      <c r="J14" s="255">
        <f>SUM(M14,P14,S14,V14)</f>
        <v>1.0000000000000002</v>
      </c>
      <c r="K14" s="256" t="s">
        <v>85</v>
      </c>
      <c r="L14" s="257">
        <f>SUM(L15:L29)</f>
        <v>1470280000</v>
      </c>
      <c r="M14" s="258">
        <f>SUM(M15:M29)/15</f>
        <v>0.38666666666666677</v>
      </c>
      <c r="N14" s="257">
        <f>SUM(N15:N28)</f>
        <v>374665000</v>
      </c>
      <c r="O14" s="258">
        <f>SUM(O15:O28)/14</f>
        <v>0.22494285714285714</v>
      </c>
      <c r="P14" s="258">
        <f>SUM(P15:P29)/15</f>
        <v>0.18666666666666668</v>
      </c>
      <c r="Q14" s="257">
        <f>SUM(Q15:Q28)</f>
        <v>377165000</v>
      </c>
      <c r="R14" s="258">
        <f>SUM(R15:R28)/14</f>
        <v>0.24494047619047618</v>
      </c>
      <c r="S14" s="258">
        <f>SUM(S15:S29)/15</f>
        <v>0.2400000000000001</v>
      </c>
      <c r="T14" s="257">
        <f>SUM(T15:T28)</f>
        <v>384865000</v>
      </c>
      <c r="U14" s="258">
        <f>SUM(U15:U28)/14</f>
        <v>0.37936507936507935</v>
      </c>
      <c r="V14" s="258">
        <f>SUM(V15:V29)/15</f>
        <v>0.18666666666666668</v>
      </c>
      <c r="W14" s="257">
        <f>SUM(W15:W28)</f>
        <v>327165000</v>
      </c>
      <c r="X14" s="258">
        <f>SUM(X15:X28)/14</f>
        <v>0.15446428571428572</v>
      </c>
      <c r="Y14" s="259">
        <f>SUM(M14,P14,S14,V14)</f>
        <v>1.0000000000000002</v>
      </c>
      <c r="Z14" s="260">
        <f>SUM(N14,Q14,T14,W14)</f>
        <v>1463860000</v>
      </c>
      <c r="AA14" s="261"/>
      <c r="AB14" s="262"/>
      <c r="AC14" s="262"/>
      <c r="AD14" s="262"/>
      <c r="AE14" s="262">
        <f>SUM(M14,P14,S14,V14)</f>
        <v>1.0000000000000002</v>
      </c>
      <c r="AF14" s="262">
        <f>SUM(O14,R14,U14,X14)</f>
        <v>1.0037126984126985</v>
      </c>
      <c r="AG14" s="248"/>
      <c r="AH14" s="248"/>
      <c r="AI14" s="248"/>
    </row>
    <row r="15" spans="1:54" ht="26.25" customHeight="1">
      <c r="A15" s="263"/>
      <c r="B15" s="728"/>
      <c r="C15" s="728"/>
      <c r="D15" s="264"/>
      <c r="E15" s="720"/>
      <c r="F15" s="265"/>
      <c r="G15" s="266"/>
      <c r="H15" s="267" t="s">
        <v>327</v>
      </c>
      <c r="I15" s="268" t="s">
        <v>150</v>
      </c>
      <c r="J15" s="269">
        <v>300</v>
      </c>
      <c r="K15" s="270" t="s">
        <v>177</v>
      </c>
      <c r="L15" s="271">
        <f>SUM(N15,Q15,T15,W15)</f>
        <v>14400000</v>
      </c>
      <c r="M15" s="272">
        <v>0.4</v>
      </c>
      <c r="N15" s="273">
        <v>5000000</v>
      </c>
      <c r="O15" s="272">
        <v>0.3992</v>
      </c>
      <c r="P15" s="272">
        <v>0.2</v>
      </c>
      <c r="Q15" s="273">
        <v>0</v>
      </c>
      <c r="R15" s="272">
        <f>Q15/L15</f>
        <v>0</v>
      </c>
      <c r="S15" s="272">
        <v>0.2</v>
      </c>
      <c r="T15" s="273">
        <v>9400000</v>
      </c>
      <c r="U15" s="272">
        <f>T15/L15</f>
        <v>0.65277777777777779</v>
      </c>
      <c r="V15" s="272">
        <v>0.2</v>
      </c>
      <c r="W15" s="273">
        <v>0</v>
      </c>
      <c r="X15" s="272">
        <f>W15/L15</f>
        <v>0</v>
      </c>
      <c r="Y15" s="274">
        <f>SUM(M15,P15,S15,V15)</f>
        <v>1</v>
      </c>
      <c r="Z15" s="275">
        <f>SUM(N15,Q15,T15,W15)</f>
        <v>14400000</v>
      </c>
      <c r="AA15" s="725" t="s">
        <v>183</v>
      </c>
      <c r="AB15" s="248"/>
      <c r="AC15" s="248"/>
      <c r="AD15" s="248"/>
      <c r="AE15" s="262">
        <f>SUM(M15,P15,S15,V15)</f>
        <v>1</v>
      </c>
      <c r="AF15" s="262">
        <f t="shared" ref="AF15:AF70" si="0">SUM(O15,R15,U15,X15)</f>
        <v>1.0519777777777777</v>
      </c>
      <c r="AG15" s="248"/>
      <c r="AH15" s="248"/>
      <c r="AI15" s="248"/>
    </row>
    <row r="16" spans="1:54" ht="44.25" customHeight="1">
      <c r="A16" s="263"/>
      <c r="B16" s="728"/>
      <c r="C16" s="728"/>
      <c r="D16" s="264"/>
      <c r="E16" s="720"/>
      <c r="F16" s="265"/>
      <c r="G16" s="266"/>
      <c r="H16" s="267" t="s">
        <v>328</v>
      </c>
      <c r="I16" s="268" t="s">
        <v>152</v>
      </c>
      <c r="J16" s="276">
        <v>324</v>
      </c>
      <c r="K16" s="270" t="s">
        <v>178</v>
      </c>
      <c r="L16" s="271">
        <f t="shared" ref="L16:L29" si="1">SUM(N16,Q16,T16,W16)</f>
        <v>185000000</v>
      </c>
      <c r="M16" s="272">
        <v>0.4</v>
      </c>
      <c r="N16" s="273">
        <v>46250000</v>
      </c>
      <c r="O16" s="272">
        <f t="shared" ref="O16:O29" si="2">N16/L16</f>
        <v>0.25</v>
      </c>
      <c r="P16" s="272">
        <v>0.2</v>
      </c>
      <c r="Q16" s="273">
        <v>46250000</v>
      </c>
      <c r="R16" s="272">
        <f t="shared" ref="R16:R29" si="3">Q16/L16</f>
        <v>0.25</v>
      </c>
      <c r="S16" s="272">
        <v>0.2</v>
      </c>
      <c r="T16" s="273">
        <v>46250000</v>
      </c>
      <c r="U16" s="272">
        <f t="shared" ref="U16:U29" si="4">T16/L16</f>
        <v>0.25</v>
      </c>
      <c r="V16" s="272">
        <v>0.2</v>
      </c>
      <c r="W16" s="273">
        <v>46250000</v>
      </c>
      <c r="X16" s="272">
        <f t="shared" ref="X16:X29" si="5">W16/L16</f>
        <v>0.25</v>
      </c>
      <c r="Y16" s="274">
        <f t="shared" ref="Y16:Z29" si="6">SUM(M16,P16,S16,V16)</f>
        <v>1</v>
      </c>
      <c r="Z16" s="275">
        <f t="shared" si="6"/>
        <v>185000000</v>
      </c>
      <c r="AA16" s="729"/>
      <c r="AB16" s="248"/>
      <c r="AC16" s="248"/>
      <c r="AD16" s="248"/>
      <c r="AE16" s="262">
        <f t="shared" ref="AE16:AE71" si="7">SUM(M16,P16,S16,V16)</f>
        <v>1</v>
      </c>
      <c r="AF16" s="262">
        <f t="shared" si="0"/>
        <v>1</v>
      </c>
      <c r="AG16" s="248"/>
      <c r="AH16" s="248"/>
      <c r="AI16" s="248"/>
    </row>
    <row r="17" spans="1:35" ht="42.75" customHeight="1">
      <c r="A17" s="263"/>
      <c r="B17" s="728"/>
      <c r="C17" s="728"/>
      <c r="D17" s="264"/>
      <c r="E17" s="720"/>
      <c r="F17" s="265"/>
      <c r="G17" s="266"/>
      <c r="H17" s="277" t="s">
        <v>329</v>
      </c>
      <c r="I17" s="268" t="s">
        <v>330</v>
      </c>
      <c r="J17" s="269">
        <v>41</v>
      </c>
      <c r="K17" s="270" t="s">
        <v>182</v>
      </c>
      <c r="L17" s="271">
        <f t="shared" si="1"/>
        <v>10000000</v>
      </c>
      <c r="M17" s="272">
        <v>0.4</v>
      </c>
      <c r="N17" s="273">
        <v>3000000</v>
      </c>
      <c r="O17" s="272">
        <f t="shared" si="2"/>
        <v>0.3</v>
      </c>
      <c r="P17" s="272">
        <v>0.2</v>
      </c>
      <c r="Q17" s="273">
        <v>2000000</v>
      </c>
      <c r="R17" s="272">
        <f t="shared" si="3"/>
        <v>0.2</v>
      </c>
      <c r="S17" s="272">
        <v>0.2</v>
      </c>
      <c r="T17" s="273">
        <v>5000000</v>
      </c>
      <c r="U17" s="272">
        <f t="shared" si="4"/>
        <v>0.5</v>
      </c>
      <c r="V17" s="272">
        <v>0.2</v>
      </c>
      <c r="W17" s="273">
        <v>0</v>
      </c>
      <c r="X17" s="272">
        <f t="shared" si="5"/>
        <v>0</v>
      </c>
      <c r="Y17" s="274">
        <f t="shared" si="6"/>
        <v>1</v>
      </c>
      <c r="Z17" s="275">
        <f t="shared" si="6"/>
        <v>10000000</v>
      </c>
      <c r="AA17" s="729"/>
      <c r="AB17" s="248"/>
      <c r="AC17" s="248"/>
      <c r="AD17" s="248"/>
      <c r="AE17" s="262">
        <f t="shared" si="7"/>
        <v>1</v>
      </c>
      <c r="AF17" s="262">
        <f t="shared" si="0"/>
        <v>1</v>
      </c>
      <c r="AG17" s="248"/>
      <c r="AH17" s="248"/>
      <c r="AI17" s="248"/>
    </row>
    <row r="18" spans="1:35" ht="68.25" customHeight="1">
      <c r="A18" s="263"/>
      <c r="B18" s="728"/>
      <c r="C18" s="728"/>
      <c r="D18" s="264"/>
      <c r="E18" s="720"/>
      <c r="F18" s="265"/>
      <c r="G18" s="266"/>
      <c r="H18" s="277" t="s">
        <v>331</v>
      </c>
      <c r="I18" s="268" t="s">
        <v>154</v>
      </c>
      <c r="J18" s="269">
        <v>25</v>
      </c>
      <c r="K18" s="270" t="s">
        <v>93</v>
      </c>
      <c r="L18" s="271">
        <f t="shared" si="1"/>
        <v>6000000</v>
      </c>
      <c r="M18" s="272">
        <v>0.2</v>
      </c>
      <c r="N18" s="273">
        <v>0</v>
      </c>
      <c r="O18" s="272">
        <f t="shared" si="2"/>
        <v>0</v>
      </c>
      <c r="P18" s="272">
        <v>0</v>
      </c>
      <c r="Q18" s="273">
        <v>0</v>
      </c>
      <c r="R18" s="272">
        <f t="shared" si="3"/>
        <v>0</v>
      </c>
      <c r="S18" s="272">
        <v>0.8</v>
      </c>
      <c r="T18" s="273">
        <v>6000000</v>
      </c>
      <c r="U18" s="272">
        <f t="shared" si="4"/>
        <v>1</v>
      </c>
      <c r="V18" s="272">
        <v>0</v>
      </c>
      <c r="W18" s="273">
        <v>0</v>
      </c>
      <c r="X18" s="272">
        <f t="shared" si="5"/>
        <v>0</v>
      </c>
      <c r="Y18" s="274">
        <f t="shared" si="6"/>
        <v>1</v>
      </c>
      <c r="Z18" s="275">
        <f t="shared" si="6"/>
        <v>6000000</v>
      </c>
      <c r="AA18" s="729"/>
      <c r="AB18" s="248"/>
      <c r="AC18" s="248"/>
      <c r="AD18" s="248"/>
      <c r="AE18" s="262">
        <f t="shared" si="7"/>
        <v>1</v>
      </c>
      <c r="AF18" s="262">
        <f t="shared" si="0"/>
        <v>1</v>
      </c>
      <c r="AG18" s="248"/>
      <c r="AH18" s="248"/>
      <c r="AI18" s="248"/>
    </row>
    <row r="19" spans="1:35" ht="44.25" customHeight="1">
      <c r="A19" s="263"/>
      <c r="B19" s="278"/>
      <c r="C19" s="279"/>
      <c r="D19" s="280" t="s">
        <v>176</v>
      </c>
      <c r="E19" s="720" t="s">
        <v>176</v>
      </c>
      <c r="F19" s="265"/>
      <c r="G19" s="266"/>
      <c r="H19" s="267" t="s">
        <v>332</v>
      </c>
      <c r="I19" s="268" t="s">
        <v>156</v>
      </c>
      <c r="J19" s="281">
        <v>510</v>
      </c>
      <c r="K19" s="270" t="s">
        <v>179</v>
      </c>
      <c r="L19" s="271">
        <f t="shared" si="1"/>
        <v>391800000</v>
      </c>
      <c r="M19" s="272">
        <v>0.4</v>
      </c>
      <c r="N19" s="273">
        <v>97950000</v>
      </c>
      <c r="O19" s="272">
        <f t="shared" si="2"/>
        <v>0.25</v>
      </c>
      <c r="P19" s="272">
        <v>0.2</v>
      </c>
      <c r="Q19" s="273">
        <v>97950000</v>
      </c>
      <c r="R19" s="272">
        <f t="shared" si="3"/>
        <v>0.25</v>
      </c>
      <c r="S19" s="272">
        <v>0.2</v>
      </c>
      <c r="T19" s="273">
        <v>97950000</v>
      </c>
      <c r="U19" s="272">
        <f t="shared" si="4"/>
        <v>0.25</v>
      </c>
      <c r="V19" s="272">
        <v>0.2</v>
      </c>
      <c r="W19" s="273">
        <v>97950000</v>
      </c>
      <c r="X19" s="272">
        <f t="shared" si="5"/>
        <v>0.25</v>
      </c>
      <c r="Y19" s="274">
        <f t="shared" si="6"/>
        <v>1</v>
      </c>
      <c r="Z19" s="275">
        <f t="shared" si="6"/>
        <v>391800000</v>
      </c>
      <c r="AA19" s="729"/>
      <c r="AB19" s="248"/>
      <c r="AC19" s="248"/>
      <c r="AD19" s="248"/>
      <c r="AE19" s="262">
        <f t="shared" si="7"/>
        <v>1</v>
      </c>
      <c r="AF19" s="262">
        <f t="shared" si="0"/>
        <v>1</v>
      </c>
      <c r="AG19" s="248"/>
      <c r="AH19" s="248"/>
      <c r="AI19" s="248"/>
    </row>
    <row r="20" spans="1:35" ht="69" customHeight="1">
      <c r="A20" s="263"/>
      <c r="B20" s="278"/>
      <c r="C20" s="279"/>
      <c r="D20" s="282"/>
      <c r="E20" s="720"/>
      <c r="F20" s="265"/>
      <c r="G20" s="266"/>
      <c r="H20" s="267" t="s">
        <v>333</v>
      </c>
      <c r="I20" s="268" t="s">
        <v>158</v>
      </c>
      <c r="J20" s="269">
        <v>252</v>
      </c>
      <c r="K20" s="270" t="s">
        <v>179</v>
      </c>
      <c r="L20" s="271">
        <f t="shared" si="1"/>
        <v>247800000</v>
      </c>
      <c r="M20" s="272">
        <v>0.4</v>
      </c>
      <c r="N20" s="273">
        <v>61950000</v>
      </c>
      <c r="O20" s="272">
        <f t="shared" si="2"/>
        <v>0.25</v>
      </c>
      <c r="P20" s="272">
        <v>0.2</v>
      </c>
      <c r="Q20" s="273">
        <v>61950000</v>
      </c>
      <c r="R20" s="272">
        <f t="shared" si="3"/>
        <v>0.25</v>
      </c>
      <c r="S20" s="272">
        <v>0.2</v>
      </c>
      <c r="T20" s="273">
        <v>61950000</v>
      </c>
      <c r="U20" s="272">
        <f t="shared" si="4"/>
        <v>0.25</v>
      </c>
      <c r="V20" s="272">
        <v>0.2</v>
      </c>
      <c r="W20" s="273">
        <v>61950000</v>
      </c>
      <c r="X20" s="272">
        <f t="shared" si="5"/>
        <v>0.25</v>
      </c>
      <c r="Y20" s="274">
        <f t="shared" si="6"/>
        <v>1</v>
      </c>
      <c r="Z20" s="275">
        <f t="shared" si="6"/>
        <v>247800000</v>
      </c>
      <c r="AA20" s="729"/>
      <c r="AB20" s="248"/>
      <c r="AC20" s="248"/>
      <c r="AD20" s="248"/>
      <c r="AE20" s="262">
        <f t="shared" si="7"/>
        <v>1</v>
      </c>
      <c r="AF20" s="262">
        <f t="shared" si="0"/>
        <v>1</v>
      </c>
      <c r="AG20" s="248"/>
      <c r="AH20" s="248"/>
      <c r="AI20" s="248"/>
    </row>
    <row r="21" spans="1:35" ht="33" customHeight="1">
      <c r="A21" s="263"/>
      <c r="B21" s="278"/>
      <c r="C21" s="279"/>
      <c r="D21" s="282"/>
      <c r="E21" s="720"/>
      <c r="F21" s="265"/>
      <c r="G21" s="266"/>
      <c r="H21" s="283" t="s">
        <v>334</v>
      </c>
      <c r="I21" s="284" t="s">
        <v>335</v>
      </c>
      <c r="J21" s="285">
        <v>28</v>
      </c>
      <c r="K21" s="286" t="s">
        <v>182</v>
      </c>
      <c r="L21" s="271">
        <f t="shared" si="1"/>
        <v>8000000</v>
      </c>
      <c r="M21" s="272">
        <v>0.4</v>
      </c>
      <c r="N21" s="273">
        <v>0</v>
      </c>
      <c r="O21" s="272">
        <f t="shared" si="2"/>
        <v>0</v>
      </c>
      <c r="P21" s="272">
        <v>0.2</v>
      </c>
      <c r="Q21" s="273">
        <v>3000000</v>
      </c>
      <c r="R21" s="272">
        <f t="shared" si="3"/>
        <v>0.375</v>
      </c>
      <c r="S21" s="272">
        <v>0.2</v>
      </c>
      <c r="T21" s="273">
        <v>2500000</v>
      </c>
      <c r="U21" s="272">
        <f t="shared" si="4"/>
        <v>0.3125</v>
      </c>
      <c r="V21" s="272">
        <v>0.2</v>
      </c>
      <c r="W21" s="273">
        <v>2500000</v>
      </c>
      <c r="X21" s="272">
        <f t="shared" si="5"/>
        <v>0.3125</v>
      </c>
      <c r="Y21" s="274">
        <f t="shared" si="6"/>
        <v>1</v>
      </c>
      <c r="Z21" s="275">
        <f t="shared" si="6"/>
        <v>8000000</v>
      </c>
      <c r="AA21" s="729"/>
      <c r="AB21" s="248"/>
      <c r="AC21" s="248"/>
      <c r="AD21" s="248"/>
      <c r="AE21" s="262">
        <f t="shared" si="7"/>
        <v>1</v>
      </c>
      <c r="AF21" s="262">
        <f t="shared" si="0"/>
        <v>1</v>
      </c>
      <c r="AG21" s="248"/>
      <c r="AH21" s="248"/>
      <c r="AI21" s="248"/>
    </row>
    <row r="22" spans="1:35" ht="41.25" customHeight="1">
      <c r="A22" s="263"/>
      <c r="B22" s="278"/>
      <c r="C22" s="279"/>
      <c r="D22" s="282"/>
      <c r="E22" s="720"/>
      <c r="F22" s="265"/>
      <c r="G22" s="266"/>
      <c r="H22" s="267" t="s">
        <v>336</v>
      </c>
      <c r="I22" s="287" t="s">
        <v>160</v>
      </c>
      <c r="J22" s="281">
        <v>111</v>
      </c>
      <c r="K22" s="270" t="s">
        <v>180</v>
      </c>
      <c r="L22" s="271">
        <f t="shared" si="1"/>
        <v>4800000</v>
      </c>
      <c r="M22" s="272">
        <v>0.4</v>
      </c>
      <c r="N22" s="273">
        <v>0</v>
      </c>
      <c r="O22" s="272">
        <f t="shared" si="2"/>
        <v>0</v>
      </c>
      <c r="P22" s="272">
        <v>0.2</v>
      </c>
      <c r="Q22" s="273">
        <v>2000000</v>
      </c>
      <c r="R22" s="272">
        <f t="shared" si="3"/>
        <v>0.41666666666666669</v>
      </c>
      <c r="S22" s="272">
        <v>0.2</v>
      </c>
      <c r="T22" s="273">
        <v>2800000</v>
      </c>
      <c r="U22" s="272">
        <f t="shared" si="4"/>
        <v>0.58333333333333337</v>
      </c>
      <c r="V22" s="272">
        <v>0.2</v>
      </c>
      <c r="W22" s="273">
        <v>0</v>
      </c>
      <c r="X22" s="272">
        <f t="shared" si="5"/>
        <v>0</v>
      </c>
      <c r="Y22" s="274">
        <f t="shared" si="6"/>
        <v>1</v>
      </c>
      <c r="Z22" s="275">
        <f t="shared" si="6"/>
        <v>4800000</v>
      </c>
      <c r="AA22" s="729"/>
      <c r="AB22" s="248"/>
      <c r="AC22" s="248"/>
      <c r="AD22" s="248"/>
      <c r="AE22" s="262">
        <f t="shared" si="7"/>
        <v>1</v>
      </c>
      <c r="AF22" s="262">
        <f t="shared" si="0"/>
        <v>1</v>
      </c>
      <c r="AG22" s="248"/>
      <c r="AH22" s="248"/>
      <c r="AI22" s="248"/>
    </row>
    <row r="23" spans="1:35" ht="42.75" customHeight="1">
      <c r="A23" s="263"/>
      <c r="B23" s="278"/>
      <c r="C23" s="279"/>
      <c r="D23" s="282"/>
      <c r="E23" s="720"/>
      <c r="F23" s="265"/>
      <c r="G23" s="266"/>
      <c r="H23" s="277" t="s">
        <v>337</v>
      </c>
      <c r="I23" s="288" t="s">
        <v>162</v>
      </c>
      <c r="J23" s="281">
        <v>372</v>
      </c>
      <c r="K23" s="270" t="s">
        <v>181</v>
      </c>
      <c r="L23" s="271">
        <f t="shared" si="1"/>
        <v>36060000</v>
      </c>
      <c r="M23" s="272">
        <v>0.4</v>
      </c>
      <c r="N23" s="273">
        <v>9015000</v>
      </c>
      <c r="O23" s="272">
        <f t="shared" si="2"/>
        <v>0.25</v>
      </c>
      <c r="P23" s="272">
        <v>0.2</v>
      </c>
      <c r="Q23" s="273">
        <v>9015000</v>
      </c>
      <c r="R23" s="272">
        <f t="shared" si="3"/>
        <v>0.25</v>
      </c>
      <c r="S23" s="272">
        <v>0.2</v>
      </c>
      <c r="T23" s="273">
        <v>9015000</v>
      </c>
      <c r="U23" s="272">
        <f t="shared" si="4"/>
        <v>0.25</v>
      </c>
      <c r="V23" s="272">
        <v>0.2</v>
      </c>
      <c r="W23" s="273">
        <v>9015000</v>
      </c>
      <c r="X23" s="272">
        <f t="shared" si="5"/>
        <v>0.25</v>
      </c>
      <c r="Y23" s="274">
        <f t="shared" si="6"/>
        <v>1</v>
      </c>
      <c r="Z23" s="275">
        <f t="shared" si="6"/>
        <v>36060000</v>
      </c>
      <c r="AA23" s="729"/>
      <c r="AB23" s="248"/>
      <c r="AC23" s="248"/>
      <c r="AD23" s="248"/>
      <c r="AE23" s="262">
        <f t="shared" si="7"/>
        <v>1</v>
      </c>
      <c r="AF23" s="262">
        <f t="shared" si="0"/>
        <v>1</v>
      </c>
      <c r="AG23" s="248"/>
      <c r="AH23" s="248"/>
      <c r="AI23" s="248"/>
    </row>
    <row r="24" spans="1:35" ht="29.25" customHeight="1">
      <c r="A24" s="263"/>
      <c r="B24" s="289"/>
      <c r="C24" s="290"/>
      <c r="D24" s="291"/>
      <c r="E24" s="292"/>
      <c r="F24" s="265"/>
      <c r="G24" s="266"/>
      <c r="H24" s="293" t="s">
        <v>338</v>
      </c>
      <c r="I24" s="287" t="s">
        <v>339</v>
      </c>
      <c r="J24" s="294">
        <v>1200</v>
      </c>
      <c r="K24" s="295" t="s">
        <v>180</v>
      </c>
      <c r="L24" s="271">
        <f t="shared" si="1"/>
        <v>20000000</v>
      </c>
      <c r="M24" s="272">
        <v>0.4</v>
      </c>
      <c r="N24" s="273">
        <v>6500000</v>
      </c>
      <c r="O24" s="272">
        <f t="shared" si="2"/>
        <v>0.32500000000000001</v>
      </c>
      <c r="P24" s="272">
        <v>0.2</v>
      </c>
      <c r="Q24" s="273">
        <v>5000000</v>
      </c>
      <c r="R24" s="272">
        <f t="shared" si="3"/>
        <v>0.25</v>
      </c>
      <c r="S24" s="272">
        <v>0.2</v>
      </c>
      <c r="T24" s="273">
        <v>4000000</v>
      </c>
      <c r="U24" s="272">
        <f t="shared" si="4"/>
        <v>0.2</v>
      </c>
      <c r="V24" s="272">
        <v>0.2</v>
      </c>
      <c r="W24" s="273">
        <v>4500000</v>
      </c>
      <c r="X24" s="272">
        <f t="shared" si="5"/>
        <v>0.22500000000000001</v>
      </c>
      <c r="Y24" s="274">
        <f t="shared" si="6"/>
        <v>1</v>
      </c>
      <c r="Z24" s="275">
        <f t="shared" si="6"/>
        <v>20000000</v>
      </c>
      <c r="AA24" s="729"/>
      <c r="AB24" s="248"/>
      <c r="AC24" s="248"/>
      <c r="AD24" s="248"/>
      <c r="AE24" s="262">
        <f t="shared" si="7"/>
        <v>1</v>
      </c>
      <c r="AF24" s="262">
        <f t="shared" si="0"/>
        <v>0.99999999999999989</v>
      </c>
      <c r="AG24" s="248"/>
      <c r="AH24" s="248"/>
      <c r="AI24" s="248"/>
    </row>
    <row r="25" spans="1:35" ht="43.5" customHeight="1">
      <c r="A25" s="263"/>
      <c r="B25" s="289"/>
      <c r="C25" s="290"/>
      <c r="D25" s="291"/>
      <c r="E25" s="296"/>
      <c r="F25" s="265"/>
      <c r="G25" s="266"/>
      <c r="H25" s="267" t="s">
        <v>340</v>
      </c>
      <c r="I25" s="284" t="s">
        <v>164</v>
      </c>
      <c r="J25" s="297">
        <v>31</v>
      </c>
      <c r="K25" s="298" t="s">
        <v>182</v>
      </c>
      <c r="L25" s="271">
        <f t="shared" si="1"/>
        <v>80000000</v>
      </c>
      <c r="M25" s="272">
        <v>0.4</v>
      </c>
      <c r="N25" s="273">
        <v>20000000</v>
      </c>
      <c r="O25" s="272">
        <f t="shared" si="2"/>
        <v>0.25</v>
      </c>
      <c r="P25" s="272">
        <v>0.2</v>
      </c>
      <c r="Q25" s="273">
        <v>20000000</v>
      </c>
      <c r="R25" s="272">
        <f t="shared" si="3"/>
        <v>0.25</v>
      </c>
      <c r="S25" s="272">
        <v>0.2</v>
      </c>
      <c r="T25" s="273">
        <v>20000000</v>
      </c>
      <c r="U25" s="272">
        <f t="shared" si="4"/>
        <v>0.25</v>
      </c>
      <c r="V25" s="272">
        <v>0.2</v>
      </c>
      <c r="W25" s="273">
        <v>20000000</v>
      </c>
      <c r="X25" s="272">
        <f t="shared" si="5"/>
        <v>0.25</v>
      </c>
      <c r="Y25" s="274">
        <f t="shared" si="6"/>
        <v>1</v>
      </c>
      <c r="Z25" s="275">
        <f t="shared" si="6"/>
        <v>80000000</v>
      </c>
      <c r="AA25" s="729"/>
      <c r="AB25" s="248"/>
      <c r="AC25" s="248"/>
      <c r="AD25" s="248"/>
      <c r="AE25" s="262">
        <f t="shared" si="7"/>
        <v>1</v>
      </c>
      <c r="AF25" s="262">
        <f t="shared" si="0"/>
        <v>1</v>
      </c>
      <c r="AG25" s="248"/>
      <c r="AH25" s="248"/>
      <c r="AI25" s="248"/>
    </row>
    <row r="26" spans="1:35" ht="31.5" customHeight="1">
      <c r="A26" s="263"/>
      <c r="B26" s="289"/>
      <c r="C26" s="290"/>
      <c r="D26" s="291"/>
      <c r="E26" s="296"/>
      <c r="F26" s="299"/>
      <c r="G26" s="300"/>
      <c r="H26" s="301" t="s">
        <v>341</v>
      </c>
      <c r="I26" s="284" t="s">
        <v>342</v>
      </c>
      <c r="J26" s="302">
        <v>6315</v>
      </c>
      <c r="K26" s="286" t="s">
        <v>180</v>
      </c>
      <c r="L26" s="271">
        <f t="shared" si="1"/>
        <v>300000000</v>
      </c>
      <c r="M26" s="272">
        <v>0.4</v>
      </c>
      <c r="N26" s="273">
        <v>75000000</v>
      </c>
      <c r="O26" s="272">
        <f t="shared" si="2"/>
        <v>0.25</v>
      </c>
      <c r="P26" s="272">
        <v>0.2</v>
      </c>
      <c r="Q26" s="273">
        <v>75000000</v>
      </c>
      <c r="R26" s="272">
        <f t="shared" si="3"/>
        <v>0.25</v>
      </c>
      <c r="S26" s="272">
        <v>0.2</v>
      </c>
      <c r="T26" s="273">
        <v>75000000</v>
      </c>
      <c r="U26" s="272">
        <f t="shared" si="4"/>
        <v>0.25</v>
      </c>
      <c r="V26" s="272">
        <v>0.2</v>
      </c>
      <c r="W26" s="273">
        <v>75000000</v>
      </c>
      <c r="X26" s="272">
        <f t="shared" si="5"/>
        <v>0.25</v>
      </c>
      <c r="Y26" s="303">
        <f t="shared" si="6"/>
        <v>1</v>
      </c>
      <c r="Z26" s="304">
        <f t="shared" si="6"/>
        <v>300000000</v>
      </c>
      <c r="AA26" s="729"/>
      <c r="AB26" s="248"/>
      <c r="AC26" s="248"/>
      <c r="AD26" s="248"/>
      <c r="AE26" s="262">
        <f t="shared" si="7"/>
        <v>1</v>
      </c>
      <c r="AF26" s="262">
        <f t="shared" si="0"/>
        <v>1</v>
      </c>
      <c r="AG26" s="248"/>
      <c r="AH26" s="248"/>
      <c r="AI26" s="248"/>
    </row>
    <row r="27" spans="1:35" ht="31.5" customHeight="1">
      <c r="A27" s="263"/>
      <c r="B27" s="289"/>
      <c r="C27" s="290"/>
      <c r="D27" s="291"/>
      <c r="E27" s="296"/>
      <c r="F27" s="265"/>
      <c r="G27" s="266"/>
      <c r="H27" s="293" t="s">
        <v>343</v>
      </c>
      <c r="I27" s="284" t="s">
        <v>166</v>
      </c>
      <c r="J27" s="302">
        <v>2567</v>
      </c>
      <c r="K27" s="286" t="s">
        <v>180</v>
      </c>
      <c r="L27" s="271">
        <f t="shared" si="1"/>
        <v>80000000</v>
      </c>
      <c r="M27" s="272">
        <v>0.4</v>
      </c>
      <c r="N27" s="273">
        <v>30000000</v>
      </c>
      <c r="O27" s="272">
        <f t="shared" si="2"/>
        <v>0.375</v>
      </c>
      <c r="P27" s="272">
        <v>0.2</v>
      </c>
      <c r="Q27" s="273">
        <v>25000000</v>
      </c>
      <c r="R27" s="272">
        <f t="shared" si="3"/>
        <v>0.3125</v>
      </c>
      <c r="S27" s="272">
        <v>0.2</v>
      </c>
      <c r="T27" s="273">
        <v>15000000</v>
      </c>
      <c r="U27" s="272">
        <f t="shared" si="4"/>
        <v>0.1875</v>
      </c>
      <c r="V27" s="272">
        <v>0.2</v>
      </c>
      <c r="W27" s="273">
        <v>10000000</v>
      </c>
      <c r="X27" s="272">
        <f t="shared" si="5"/>
        <v>0.125</v>
      </c>
      <c r="Y27" s="274">
        <f t="shared" si="6"/>
        <v>1</v>
      </c>
      <c r="Z27" s="275">
        <f t="shared" si="6"/>
        <v>80000000</v>
      </c>
      <c r="AA27" s="729"/>
      <c r="AB27" s="248"/>
      <c r="AC27" s="248"/>
      <c r="AD27" s="248"/>
      <c r="AE27" s="262">
        <f t="shared" si="7"/>
        <v>1</v>
      </c>
      <c r="AF27" s="262">
        <f t="shared" si="0"/>
        <v>1</v>
      </c>
      <c r="AG27" s="248"/>
      <c r="AH27" s="248"/>
      <c r="AI27" s="248"/>
    </row>
    <row r="28" spans="1:35" ht="31.5" customHeight="1">
      <c r="A28" s="263"/>
      <c r="B28" s="289"/>
      <c r="C28" s="290"/>
      <c r="D28" s="291"/>
      <c r="E28" s="296"/>
      <c r="F28" s="265"/>
      <c r="G28" s="266"/>
      <c r="H28" s="267" t="s">
        <v>344</v>
      </c>
      <c r="I28" s="305" t="s">
        <v>345</v>
      </c>
      <c r="J28" s="269">
        <v>50</v>
      </c>
      <c r="K28" s="270" t="s">
        <v>182</v>
      </c>
      <c r="L28" s="271">
        <f t="shared" si="1"/>
        <v>80000000</v>
      </c>
      <c r="M28" s="272">
        <v>0.4</v>
      </c>
      <c r="N28" s="273">
        <v>20000000</v>
      </c>
      <c r="O28" s="272">
        <f t="shared" si="2"/>
        <v>0.25</v>
      </c>
      <c r="P28" s="272">
        <v>0.2</v>
      </c>
      <c r="Q28" s="273">
        <v>30000000</v>
      </c>
      <c r="R28" s="272">
        <f t="shared" si="3"/>
        <v>0.375</v>
      </c>
      <c r="S28" s="272">
        <v>0.2</v>
      </c>
      <c r="T28" s="273">
        <v>30000000</v>
      </c>
      <c r="U28" s="272">
        <f t="shared" si="4"/>
        <v>0.375</v>
      </c>
      <c r="V28" s="272">
        <v>0.2</v>
      </c>
      <c r="W28" s="273">
        <v>0</v>
      </c>
      <c r="X28" s="272">
        <f t="shared" si="5"/>
        <v>0</v>
      </c>
      <c r="Y28" s="274">
        <f t="shared" si="6"/>
        <v>1</v>
      </c>
      <c r="Z28" s="275">
        <f t="shared" si="6"/>
        <v>80000000</v>
      </c>
      <c r="AA28" s="729"/>
      <c r="AB28" s="248"/>
      <c r="AC28" s="248"/>
      <c r="AD28" s="248"/>
      <c r="AE28" s="262">
        <f t="shared" si="7"/>
        <v>1</v>
      </c>
      <c r="AF28" s="262">
        <f t="shared" si="0"/>
        <v>1</v>
      </c>
      <c r="AG28" s="248"/>
      <c r="AH28" s="248"/>
      <c r="AI28" s="248"/>
    </row>
    <row r="29" spans="1:35" ht="51.75" customHeight="1">
      <c r="A29" s="306"/>
      <c r="B29" s="307"/>
      <c r="C29" s="299"/>
      <c r="D29" s="308"/>
      <c r="E29" s="309"/>
      <c r="F29" s="265"/>
      <c r="G29" s="266"/>
      <c r="H29" s="267" t="s">
        <v>168</v>
      </c>
      <c r="I29" s="305" t="s">
        <v>169</v>
      </c>
      <c r="J29" s="269">
        <v>456</v>
      </c>
      <c r="K29" s="270" t="s">
        <v>346</v>
      </c>
      <c r="L29" s="271">
        <f t="shared" si="1"/>
        <v>6420000</v>
      </c>
      <c r="M29" s="272">
        <v>0.4</v>
      </c>
      <c r="N29" s="273">
        <v>6420000</v>
      </c>
      <c r="O29" s="272">
        <f t="shared" si="2"/>
        <v>1</v>
      </c>
      <c r="P29" s="272">
        <v>0.2</v>
      </c>
      <c r="Q29" s="273">
        <v>0</v>
      </c>
      <c r="R29" s="272">
        <f t="shared" si="3"/>
        <v>0</v>
      </c>
      <c r="S29" s="272">
        <v>0.2</v>
      </c>
      <c r="T29" s="273">
        <v>0</v>
      </c>
      <c r="U29" s="272">
        <f t="shared" si="4"/>
        <v>0</v>
      </c>
      <c r="V29" s="272">
        <v>0.2</v>
      </c>
      <c r="W29" s="273">
        <v>0</v>
      </c>
      <c r="X29" s="272">
        <f t="shared" si="5"/>
        <v>0</v>
      </c>
      <c r="Y29" s="274">
        <f t="shared" si="6"/>
        <v>1</v>
      </c>
      <c r="Z29" s="275">
        <f t="shared" si="6"/>
        <v>6420000</v>
      </c>
      <c r="AA29" s="726"/>
      <c r="AB29" s="248"/>
      <c r="AC29" s="248"/>
      <c r="AD29" s="248"/>
      <c r="AE29" s="262">
        <f t="shared" si="7"/>
        <v>1</v>
      </c>
      <c r="AF29" s="262">
        <f t="shared" si="0"/>
        <v>1</v>
      </c>
      <c r="AG29" s="248"/>
      <c r="AH29" s="248"/>
      <c r="AI29" s="248"/>
    </row>
    <row r="30" spans="1:35" ht="19.5" customHeight="1">
      <c r="A30" s="306"/>
      <c r="B30" s="307"/>
      <c r="C30" s="299"/>
      <c r="D30" s="308"/>
      <c r="E30" s="309"/>
      <c r="F30" s="299"/>
      <c r="G30" s="300"/>
      <c r="H30" s="310"/>
      <c r="I30" s="311"/>
      <c r="J30" s="312"/>
      <c r="K30" s="313"/>
      <c r="L30" s="314"/>
      <c r="M30" s="315"/>
      <c r="N30" s="304"/>
      <c r="O30" s="315"/>
      <c r="P30" s="303"/>
      <c r="Q30" s="304"/>
      <c r="R30" s="315"/>
      <c r="S30" s="303"/>
      <c r="T30" s="304"/>
      <c r="U30" s="315"/>
      <c r="V30" s="303"/>
      <c r="W30" s="304"/>
      <c r="X30" s="315"/>
      <c r="Y30" s="303"/>
      <c r="Z30" s="304"/>
      <c r="AA30" s="316"/>
      <c r="AB30" s="248"/>
      <c r="AC30" s="248"/>
      <c r="AD30" s="248"/>
      <c r="AE30" s="262"/>
      <c r="AF30" s="262">
        <f t="shared" si="0"/>
        <v>0</v>
      </c>
      <c r="AG30" s="248"/>
      <c r="AH30" s="248"/>
      <c r="AI30" s="248"/>
    </row>
    <row r="31" spans="1:35" ht="54.75" customHeight="1">
      <c r="A31" s="317">
        <v>2</v>
      </c>
      <c r="B31" s="727" t="s">
        <v>347</v>
      </c>
      <c r="C31" s="727" t="s">
        <v>348</v>
      </c>
      <c r="D31" s="318" t="s">
        <v>103</v>
      </c>
      <c r="E31" s="319" t="s">
        <v>185</v>
      </c>
      <c r="F31" s="251"/>
      <c r="G31" s="252"/>
      <c r="H31" s="320" t="s">
        <v>193</v>
      </c>
      <c r="I31" s="321" t="s">
        <v>349</v>
      </c>
      <c r="J31" s="255">
        <f>SUM(M31,P31,S31,V31)</f>
        <v>1</v>
      </c>
      <c r="K31" s="256" t="s">
        <v>85</v>
      </c>
      <c r="L31" s="257">
        <f>SUM(L32:L37)</f>
        <v>776100000</v>
      </c>
      <c r="M31" s="258">
        <f>SUM(M32:M37)/6</f>
        <v>0.43333333333333335</v>
      </c>
      <c r="N31" s="257">
        <f>SUM(N32:N37)</f>
        <v>435000000</v>
      </c>
      <c r="O31" s="258">
        <f>SUM(O32:O37)/6</f>
        <v>0.41437783028155151</v>
      </c>
      <c r="P31" s="258">
        <f>SUM(P32:P37)/6</f>
        <v>0.10000000000000002</v>
      </c>
      <c r="Q31" s="257">
        <f>SUM(Q32:Q37)</f>
        <v>37500000</v>
      </c>
      <c r="R31" s="258">
        <f>SUM(R32:R37)/6</f>
        <v>5.6433353022248472E-2</v>
      </c>
      <c r="S31" s="258">
        <f>SUM(S32:S37)/6</f>
        <v>0.3666666666666667</v>
      </c>
      <c r="T31" s="257">
        <f>SUM(T32:T37)</f>
        <v>152500000</v>
      </c>
      <c r="U31" s="258">
        <f>SUM(U32:U37)/6</f>
        <v>0.41683894467414845</v>
      </c>
      <c r="V31" s="258">
        <f>SUM(V32:V37)/6</f>
        <v>0.10000000000000002</v>
      </c>
      <c r="W31" s="257">
        <f>SUM(W32:W37)</f>
        <v>151100000</v>
      </c>
      <c r="X31" s="258">
        <f>SUM(X32:X37)/6</f>
        <v>0.11234987202205159</v>
      </c>
      <c r="Y31" s="259">
        <f t="shared" ref="Y31:Z37" si="8">SUM(M31,P31,S31,V31)</f>
        <v>1</v>
      </c>
      <c r="Z31" s="260">
        <f t="shared" si="8"/>
        <v>776100000</v>
      </c>
      <c r="AA31" s="261"/>
      <c r="AB31" s="262"/>
      <c r="AC31" s="262">
        <f>SUM(M31,P31,S31,V31)</f>
        <v>1</v>
      </c>
      <c r="AD31" s="262"/>
      <c r="AE31" s="262">
        <f t="shared" si="7"/>
        <v>1</v>
      </c>
      <c r="AF31" s="262">
        <f>SUM(O31,R31,U31,X31)</f>
        <v>1</v>
      </c>
      <c r="AG31" s="248"/>
      <c r="AH31" s="248"/>
      <c r="AI31" s="248"/>
    </row>
    <row r="32" spans="1:35" ht="21.75" customHeight="1">
      <c r="A32" s="263"/>
      <c r="B32" s="728"/>
      <c r="C32" s="728"/>
      <c r="D32" s="322"/>
      <c r="E32" s="323"/>
      <c r="F32" s="265"/>
      <c r="G32" s="266"/>
      <c r="H32" s="324" t="s">
        <v>186</v>
      </c>
      <c r="I32" s="283" t="s">
        <v>350</v>
      </c>
      <c r="J32" s="325">
        <v>5</v>
      </c>
      <c r="K32" s="326" t="s">
        <v>351</v>
      </c>
      <c r="L32" s="327">
        <f t="shared" ref="L32:L37" si="9">SUM(N32,Q32,T32,W32)</f>
        <v>20000000</v>
      </c>
      <c r="M32" s="272">
        <v>0.2</v>
      </c>
      <c r="N32" s="273">
        <v>0</v>
      </c>
      <c r="O32" s="272">
        <f>N32/L32</f>
        <v>0</v>
      </c>
      <c r="P32" s="272">
        <v>0</v>
      </c>
      <c r="Q32" s="273">
        <v>0</v>
      </c>
      <c r="R32" s="272">
        <f>Q32/L32</f>
        <v>0</v>
      </c>
      <c r="S32" s="272">
        <v>0.8</v>
      </c>
      <c r="T32" s="327">
        <v>20000000</v>
      </c>
      <c r="U32" s="272">
        <f>T32/L32</f>
        <v>1</v>
      </c>
      <c r="V32" s="272">
        <v>0</v>
      </c>
      <c r="W32" s="273">
        <v>0</v>
      </c>
      <c r="X32" s="272">
        <f>W32/L32</f>
        <v>0</v>
      </c>
      <c r="Y32" s="274">
        <f t="shared" si="8"/>
        <v>1</v>
      </c>
      <c r="Z32" s="275">
        <f t="shared" si="8"/>
        <v>20000000</v>
      </c>
      <c r="AA32" s="725" t="s">
        <v>183</v>
      </c>
      <c r="AB32" s="248"/>
      <c r="AC32" s="262">
        <f t="shared" ref="AC32:AC37" si="10">SUM(M32,P32,S32,V32)</f>
        <v>1</v>
      </c>
      <c r="AD32" s="248"/>
      <c r="AE32" s="262">
        <f t="shared" si="7"/>
        <v>1</v>
      </c>
      <c r="AF32" s="262">
        <f t="shared" si="0"/>
        <v>1</v>
      </c>
      <c r="AG32" s="248"/>
      <c r="AH32" s="248"/>
      <c r="AI32" s="248"/>
    </row>
    <row r="33" spans="1:35" ht="28.5" customHeight="1">
      <c r="A33" s="263"/>
      <c r="B33" s="328"/>
      <c r="C33" s="328"/>
      <c r="D33" s="282"/>
      <c r="E33" s="329"/>
      <c r="F33" s="265"/>
      <c r="G33" s="266"/>
      <c r="H33" s="324" t="s">
        <v>188</v>
      </c>
      <c r="I33" s="283" t="s">
        <v>352</v>
      </c>
      <c r="J33" s="325">
        <v>400</v>
      </c>
      <c r="K33" s="330" t="s">
        <v>353</v>
      </c>
      <c r="L33" s="327">
        <f t="shared" si="9"/>
        <v>40000000</v>
      </c>
      <c r="M33" s="272">
        <v>0.2</v>
      </c>
      <c r="N33" s="273">
        <v>0</v>
      </c>
      <c r="O33" s="272">
        <f t="shared" ref="O33:O37" si="11">N33/L33</f>
        <v>0</v>
      </c>
      <c r="P33" s="272">
        <v>0</v>
      </c>
      <c r="Q33" s="273">
        <v>0</v>
      </c>
      <c r="R33" s="272">
        <f t="shared" ref="R33:R37" si="12">Q33/L33</f>
        <v>0</v>
      </c>
      <c r="S33" s="272">
        <v>0.8</v>
      </c>
      <c r="T33" s="327">
        <v>40000000</v>
      </c>
      <c r="U33" s="272">
        <f t="shared" ref="U33:U37" si="13">T33/L33</f>
        <v>1</v>
      </c>
      <c r="V33" s="272">
        <v>0</v>
      </c>
      <c r="W33" s="273">
        <v>0</v>
      </c>
      <c r="X33" s="272">
        <f t="shared" ref="X33:X37" si="14">W33/L33</f>
        <v>0</v>
      </c>
      <c r="Y33" s="274">
        <f t="shared" si="8"/>
        <v>1</v>
      </c>
      <c r="Z33" s="275">
        <f t="shared" si="8"/>
        <v>40000000</v>
      </c>
      <c r="AA33" s="729"/>
      <c r="AB33" s="248"/>
      <c r="AC33" s="262">
        <f t="shared" si="10"/>
        <v>1</v>
      </c>
      <c r="AD33" s="248"/>
      <c r="AE33" s="262">
        <f t="shared" si="7"/>
        <v>1</v>
      </c>
      <c r="AF33" s="262">
        <f t="shared" si="0"/>
        <v>1</v>
      </c>
      <c r="AG33" s="248"/>
      <c r="AH33" s="248"/>
      <c r="AI33" s="248"/>
    </row>
    <row r="34" spans="1:35" ht="42" customHeight="1">
      <c r="A34" s="263"/>
      <c r="B34" s="328"/>
      <c r="C34" s="328"/>
      <c r="D34" s="291"/>
      <c r="E34" s="296"/>
      <c r="F34" s="265"/>
      <c r="G34" s="266"/>
      <c r="H34" s="331" t="s">
        <v>190</v>
      </c>
      <c r="I34" s="332" t="s">
        <v>194</v>
      </c>
      <c r="J34" s="333">
        <v>31449</v>
      </c>
      <c r="K34" s="330" t="s">
        <v>195</v>
      </c>
      <c r="L34" s="327">
        <f t="shared" si="9"/>
        <v>338600000</v>
      </c>
      <c r="M34" s="272">
        <v>0.4</v>
      </c>
      <c r="N34" s="273">
        <v>80000000</v>
      </c>
      <c r="O34" s="272">
        <f t="shared" si="11"/>
        <v>0.23626698168930893</v>
      </c>
      <c r="P34" s="272">
        <v>0.2</v>
      </c>
      <c r="Q34" s="273">
        <v>30000000</v>
      </c>
      <c r="R34" s="272">
        <f t="shared" si="12"/>
        <v>8.8600118133490849E-2</v>
      </c>
      <c r="S34" s="272">
        <v>0.2</v>
      </c>
      <c r="T34" s="273">
        <v>85000000</v>
      </c>
      <c r="U34" s="272">
        <f t="shared" si="13"/>
        <v>0.25103366804489075</v>
      </c>
      <c r="V34" s="272">
        <v>0.2</v>
      </c>
      <c r="W34" s="273">
        <v>143600000</v>
      </c>
      <c r="X34" s="272">
        <f t="shared" si="14"/>
        <v>0.42409923213230949</v>
      </c>
      <c r="Y34" s="274">
        <f t="shared" si="8"/>
        <v>1</v>
      </c>
      <c r="Z34" s="275">
        <f t="shared" si="8"/>
        <v>338600000</v>
      </c>
      <c r="AA34" s="729"/>
      <c r="AB34" s="248"/>
      <c r="AC34" s="262">
        <f t="shared" si="10"/>
        <v>1</v>
      </c>
      <c r="AD34" s="248"/>
      <c r="AE34" s="262">
        <f t="shared" si="7"/>
        <v>1</v>
      </c>
      <c r="AF34" s="262">
        <f t="shared" si="0"/>
        <v>1</v>
      </c>
      <c r="AG34" s="248"/>
      <c r="AH34" s="248"/>
      <c r="AI34" s="248"/>
    </row>
    <row r="35" spans="1:35" ht="31.5" customHeight="1">
      <c r="A35" s="263"/>
      <c r="B35" s="328"/>
      <c r="C35" s="328"/>
      <c r="D35" s="291"/>
      <c r="E35" s="296"/>
      <c r="F35" s="265"/>
      <c r="G35" s="266"/>
      <c r="H35" s="324" t="s">
        <v>191</v>
      </c>
      <c r="I35" s="283" t="s">
        <v>354</v>
      </c>
      <c r="J35" s="325">
        <v>28</v>
      </c>
      <c r="K35" s="330" t="s">
        <v>355</v>
      </c>
      <c r="L35" s="327">
        <f t="shared" si="9"/>
        <v>172500000</v>
      </c>
      <c r="M35" s="272">
        <v>1</v>
      </c>
      <c r="N35" s="273">
        <v>172500000</v>
      </c>
      <c r="O35" s="272">
        <f t="shared" si="11"/>
        <v>1</v>
      </c>
      <c r="P35" s="272">
        <v>0</v>
      </c>
      <c r="Q35" s="273">
        <v>0</v>
      </c>
      <c r="R35" s="272">
        <f t="shared" si="12"/>
        <v>0</v>
      </c>
      <c r="S35" s="272">
        <v>0</v>
      </c>
      <c r="T35" s="273">
        <v>0</v>
      </c>
      <c r="U35" s="272">
        <f t="shared" si="13"/>
        <v>0</v>
      </c>
      <c r="V35" s="272">
        <v>0</v>
      </c>
      <c r="W35" s="273">
        <v>0</v>
      </c>
      <c r="X35" s="272">
        <f t="shared" si="14"/>
        <v>0</v>
      </c>
      <c r="Y35" s="274">
        <f t="shared" si="8"/>
        <v>1</v>
      </c>
      <c r="Z35" s="275">
        <f t="shared" si="8"/>
        <v>172500000</v>
      </c>
      <c r="AA35" s="729"/>
      <c r="AB35" s="248"/>
      <c r="AC35" s="262">
        <f t="shared" si="10"/>
        <v>1</v>
      </c>
      <c r="AD35" s="248"/>
      <c r="AE35" s="262">
        <f t="shared" si="7"/>
        <v>1</v>
      </c>
      <c r="AF35" s="262">
        <f t="shared" si="0"/>
        <v>1</v>
      </c>
      <c r="AG35" s="248"/>
      <c r="AH35" s="248"/>
      <c r="AI35" s="248"/>
    </row>
    <row r="36" spans="1:35" ht="42" customHeight="1">
      <c r="A36" s="263"/>
      <c r="B36" s="328"/>
      <c r="C36" s="328"/>
      <c r="D36" s="291"/>
      <c r="E36" s="296"/>
      <c r="F36" s="265"/>
      <c r="G36" s="266"/>
      <c r="H36" s="324" t="s">
        <v>192</v>
      </c>
      <c r="I36" s="268" t="s">
        <v>356</v>
      </c>
      <c r="J36" s="334">
        <v>75</v>
      </c>
      <c r="K36" s="330" t="s">
        <v>182</v>
      </c>
      <c r="L36" s="327">
        <f t="shared" si="9"/>
        <v>30000000</v>
      </c>
      <c r="M36" s="272">
        <v>0.4</v>
      </c>
      <c r="N36" s="273">
        <v>7500000</v>
      </c>
      <c r="O36" s="272">
        <f t="shared" si="11"/>
        <v>0.25</v>
      </c>
      <c r="P36" s="272">
        <v>0.2</v>
      </c>
      <c r="Q36" s="273">
        <v>7500000</v>
      </c>
      <c r="R36" s="272">
        <f t="shared" si="12"/>
        <v>0.25</v>
      </c>
      <c r="S36" s="272">
        <v>0.2</v>
      </c>
      <c r="T36" s="273">
        <v>7500000</v>
      </c>
      <c r="U36" s="272">
        <f t="shared" si="13"/>
        <v>0.25</v>
      </c>
      <c r="V36" s="272">
        <v>0.2</v>
      </c>
      <c r="W36" s="273">
        <v>7500000</v>
      </c>
      <c r="X36" s="272">
        <f t="shared" si="14"/>
        <v>0.25</v>
      </c>
      <c r="Y36" s="274">
        <f t="shared" si="8"/>
        <v>1</v>
      </c>
      <c r="Z36" s="275">
        <f t="shared" si="8"/>
        <v>30000000</v>
      </c>
      <c r="AA36" s="729"/>
      <c r="AB36" s="248"/>
      <c r="AC36" s="262">
        <f t="shared" si="10"/>
        <v>1</v>
      </c>
      <c r="AD36" s="248"/>
      <c r="AE36" s="262">
        <f t="shared" si="7"/>
        <v>1</v>
      </c>
      <c r="AF36" s="262">
        <f t="shared" si="0"/>
        <v>1</v>
      </c>
      <c r="AG36" s="248"/>
      <c r="AH36" s="248"/>
      <c r="AI36" s="248"/>
    </row>
    <row r="37" spans="1:35" ht="42" customHeight="1">
      <c r="A37" s="306"/>
      <c r="B37" s="335"/>
      <c r="C37" s="335"/>
      <c r="D37" s="308"/>
      <c r="E37" s="309"/>
      <c r="F37" s="265"/>
      <c r="G37" s="266"/>
      <c r="H37" s="324" t="s">
        <v>357</v>
      </c>
      <c r="I37" s="268" t="s">
        <v>358</v>
      </c>
      <c r="J37" s="334">
        <v>1</v>
      </c>
      <c r="K37" s="330" t="s">
        <v>355</v>
      </c>
      <c r="L37" s="327">
        <f t="shared" si="9"/>
        <v>175000000</v>
      </c>
      <c r="M37" s="272">
        <v>0.4</v>
      </c>
      <c r="N37" s="273">
        <v>175000000</v>
      </c>
      <c r="O37" s="272">
        <f t="shared" si="11"/>
        <v>1</v>
      </c>
      <c r="P37" s="272">
        <v>0.2</v>
      </c>
      <c r="Q37" s="273">
        <v>0</v>
      </c>
      <c r="R37" s="272">
        <f t="shared" si="12"/>
        <v>0</v>
      </c>
      <c r="S37" s="272">
        <v>0.2</v>
      </c>
      <c r="T37" s="273">
        <v>0</v>
      </c>
      <c r="U37" s="272">
        <f t="shared" si="13"/>
        <v>0</v>
      </c>
      <c r="V37" s="272">
        <v>0.2</v>
      </c>
      <c r="W37" s="273">
        <v>0</v>
      </c>
      <c r="X37" s="336">
        <f t="shared" si="14"/>
        <v>0</v>
      </c>
      <c r="Y37" s="274">
        <f t="shared" si="8"/>
        <v>1</v>
      </c>
      <c r="Z37" s="275">
        <f t="shared" si="8"/>
        <v>175000000</v>
      </c>
      <c r="AA37" s="726"/>
      <c r="AB37" s="248"/>
      <c r="AC37" s="262">
        <f t="shared" si="10"/>
        <v>1</v>
      </c>
      <c r="AD37" s="248"/>
      <c r="AE37" s="262">
        <f t="shared" si="7"/>
        <v>1</v>
      </c>
      <c r="AF37" s="262">
        <f t="shared" si="0"/>
        <v>1</v>
      </c>
      <c r="AG37" s="248"/>
      <c r="AH37" s="248"/>
      <c r="AI37" s="248"/>
    </row>
    <row r="38" spans="1:35" ht="14.25" customHeight="1">
      <c r="A38" s="306"/>
      <c r="B38" s="307"/>
      <c r="C38" s="299"/>
      <c r="D38" s="308"/>
      <c r="E38" s="309"/>
      <c r="F38" s="299"/>
      <c r="G38" s="300"/>
      <c r="H38" s="310"/>
      <c r="I38" s="311"/>
      <c r="J38" s="312"/>
      <c r="K38" s="313"/>
      <c r="L38" s="314"/>
      <c r="M38" s="315"/>
      <c r="N38" s="304"/>
      <c r="O38" s="315"/>
      <c r="P38" s="303"/>
      <c r="Q38" s="304"/>
      <c r="R38" s="315"/>
      <c r="S38" s="303"/>
      <c r="T38" s="304"/>
      <c r="U38" s="315"/>
      <c r="V38" s="303"/>
      <c r="W38" s="304"/>
      <c r="X38" s="315"/>
      <c r="Y38" s="303"/>
      <c r="Z38" s="304"/>
      <c r="AA38" s="316"/>
      <c r="AB38" s="248"/>
      <c r="AC38" s="248"/>
      <c r="AD38" s="248"/>
      <c r="AE38" s="262">
        <f t="shared" si="7"/>
        <v>0</v>
      </c>
      <c r="AF38" s="262">
        <f t="shared" si="0"/>
        <v>0</v>
      </c>
      <c r="AG38" s="248"/>
      <c r="AH38" s="248"/>
      <c r="AI38" s="248"/>
    </row>
    <row r="39" spans="1:35" ht="57" customHeight="1">
      <c r="A39" s="317">
        <v>3</v>
      </c>
      <c r="B39" s="337" t="s">
        <v>359</v>
      </c>
      <c r="C39" s="337" t="s">
        <v>360</v>
      </c>
      <c r="D39" s="338" t="s">
        <v>103</v>
      </c>
      <c r="E39" s="339" t="s">
        <v>361</v>
      </c>
      <c r="F39" s="251"/>
      <c r="G39" s="252"/>
      <c r="H39" s="320" t="s">
        <v>198</v>
      </c>
      <c r="I39" s="321" t="s">
        <v>362</v>
      </c>
      <c r="J39" s="255">
        <f>SUM(M39,P39,S39,V39)</f>
        <v>1</v>
      </c>
      <c r="K39" s="256" t="s">
        <v>85</v>
      </c>
      <c r="L39" s="257">
        <f>SUM(L40:L41)</f>
        <v>40000000</v>
      </c>
      <c r="M39" s="258">
        <f>SUM(M40:M41)/2</f>
        <v>0.4</v>
      </c>
      <c r="N39" s="257">
        <f>SUM(N40)</f>
        <v>0</v>
      </c>
      <c r="O39" s="258">
        <f t="shared" ref="O39:P39" si="15">SUM(O40:O41)/2</f>
        <v>0</v>
      </c>
      <c r="P39" s="258">
        <f t="shared" si="15"/>
        <v>0.2</v>
      </c>
      <c r="Q39" s="257">
        <f t="shared" ref="Q39:W39" si="16">SUM(Q40)</f>
        <v>10000000</v>
      </c>
      <c r="R39" s="258">
        <f t="shared" ref="R39:S39" si="17">SUM(R40:R41)/2</f>
        <v>0.5</v>
      </c>
      <c r="S39" s="258">
        <f t="shared" si="17"/>
        <v>0.2</v>
      </c>
      <c r="T39" s="257">
        <f t="shared" si="16"/>
        <v>10000000</v>
      </c>
      <c r="U39" s="258">
        <f t="shared" ref="U39:V39" si="18">SUM(U40:U41)/2</f>
        <v>0.5</v>
      </c>
      <c r="V39" s="258">
        <f t="shared" si="18"/>
        <v>0.2</v>
      </c>
      <c r="W39" s="257">
        <f t="shared" si="16"/>
        <v>0</v>
      </c>
      <c r="X39" s="258">
        <f>SUM(X40:X41)/2</f>
        <v>0</v>
      </c>
      <c r="Y39" s="258">
        <f>SUM(M39,P39,S39,V39)</f>
        <v>1</v>
      </c>
      <c r="Z39" s="340">
        <f>SUM(N39,Q39,T39,W39)</f>
        <v>20000000</v>
      </c>
      <c r="AA39" s="341"/>
      <c r="AB39" s="262"/>
      <c r="AC39" s="262"/>
      <c r="AD39" s="262"/>
      <c r="AE39" s="262">
        <f t="shared" si="7"/>
        <v>1</v>
      </c>
      <c r="AF39" s="262">
        <f t="shared" si="0"/>
        <v>1</v>
      </c>
      <c r="AG39" s="248"/>
      <c r="AH39" s="248"/>
      <c r="AI39" s="248"/>
    </row>
    <row r="40" spans="1:35" ht="56.25" customHeight="1">
      <c r="A40" s="342"/>
      <c r="B40" s="328"/>
      <c r="C40" s="328"/>
      <c r="D40" s="343" t="s">
        <v>104</v>
      </c>
      <c r="E40" s="329" t="s">
        <v>363</v>
      </c>
      <c r="F40" s="251"/>
      <c r="G40" s="252"/>
      <c r="H40" s="268" t="s">
        <v>199</v>
      </c>
      <c r="I40" s="344" t="s">
        <v>201</v>
      </c>
      <c r="J40" s="345">
        <v>10</v>
      </c>
      <c r="K40" s="346" t="s">
        <v>242</v>
      </c>
      <c r="L40" s="347">
        <v>20000000</v>
      </c>
      <c r="M40" s="272">
        <v>0.4</v>
      </c>
      <c r="N40" s="273">
        <v>0</v>
      </c>
      <c r="O40" s="272">
        <f t="shared" ref="O40:O41" si="19">N40/L40</f>
        <v>0</v>
      </c>
      <c r="P40" s="272">
        <v>0.2</v>
      </c>
      <c r="Q40" s="273">
        <v>10000000</v>
      </c>
      <c r="R40" s="272">
        <f t="shared" ref="R40:R41" si="20">Q40/L40</f>
        <v>0.5</v>
      </c>
      <c r="S40" s="272">
        <v>0.2</v>
      </c>
      <c r="T40" s="273">
        <v>10000000</v>
      </c>
      <c r="U40" s="272">
        <f t="shared" ref="U40:U41" si="21">T40/L40</f>
        <v>0.5</v>
      </c>
      <c r="V40" s="272">
        <v>0.2</v>
      </c>
      <c r="W40" s="273">
        <v>0</v>
      </c>
      <c r="X40" s="272">
        <f t="shared" ref="X40:X41" si="22">W40/L40</f>
        <v>0</v>
      </c>
      <c r="Y40" s="272">
        <f>SUM(M40,P40,S40,V40)</f>
        <v>1</v>
      </c>
      <c r="Z40" s="273">
        <f t="shared" ref="Z40:Z41" si="23">SUM(N40,Q40,T40,W40)</f>
        <v>20000000</v>
      </c>
      <c r="AA40" s="725" t="s">
        <v>183</v>
      </c>
      <c r="AB40" s="262"/>
      <c r="AC40" s="262"/>
      <c r="AD40" s="262"/>
      <c r="AE40" s="262">
        <f t="shared" si="7"/>
        <v>1</v>
      </c>
      <c r="AF40" s="262">
        <f t="shared" si="0"/>
        <v>1</v>
      </c>
      <c r="AG40" s="248"/>
      <c r="AH40" s="248"/>
      <c r="AI40" s="248"/>
    </row>
    <row r="41" spans="1:35" ht="47.25" customHeight="1">
      <c r="A41" s="348"/>
      <c r="B41" s="335"/>
      <c r="C41" s="335"/>
      <c r="D41" s="349"/>
      <c r="E41" s="350"/>
      <c r="F41" s="251"/>
      <c r="G41" s="252"/>
      <c r="H41" s="268" t="s">
        <v>200</v>
      </c>
      <c r="I41" s="344" t="s">
        <v>202</v>
      </c>
      <c r="J41" s="345">
        <v>9</v>
      </c>
      <c r="K41" s="346" t="s">
        <v>242</v>
      </c>
      <c r="L41" s="347">
        <v>20000000</v>
      </c>
      <c r="M41" s="272">
        <v>0.4</v>
      </c>
      <c r="N41" s="273">
        <v>0</v>
      </c>
      <c r="O41" s="272">
        <f t="shared" si="19"/>
        <v>0</v>
      </c>
      <c r="P41" s="272">
        <v>0.2</v>
      </c>
      <c r="Q41" s="273">
        <v>10000000</v>
      </c>
      <c r="R41" s="272">
        <f t="shared" si="20"/>
        <v>0.5</v>
      </c>
      <c r="S41" s="272">
        <v>0.2</v>
      </c>
      <c r="T41" s="273">
        <v>10000000</v>
      </c>
      <c r="U41" s="272">
        <f t="shared" si="21"/>
        <v>0.5</v>
      </c>
      <c r="V41" s="272">
        <v>0.2</v>
      </c>
      <c r="W41" s="273">
        <v>0</v>
      </c>
      <c r="X41" s="272">
        <f t="shared" si="22"/>
        <v>0</v>
      </c>
      <c r="Y41" s="272">
        <f>SUM(M41,P41,S41,V41)</f>
        <v>1</v>
      </c>
      <c r="Z41" s="273">
        <f t="shared" si="23"/>
        <v>20000000</v>
      </c>
      <c r="AA41" s="726"/>
      <c r="AB41" s="262"/>
      <c r="AC41" s="262"/>
      <c r="AD41" s="262"/>
      <c r="AE41" s="262">
        <f t="shared" si="7"/>
        <v>1</v>
      </c>
      <c r="AF41" s="262">
        <f t="shared" si="0"/>
        <v>1</v>
      </c>
      <c r="AG41" s="248"/>
      <c r="AH41" s="248"/>
      <c r="AI41" s="248"/>
    </row>
    <row r="42" spans="1:35" ht="14.25" customHeight="1">
      <c r="A42" s="342"/>
      <c r="B42" s="335"/>
      <c r="C42" s="335"/>
      <c r="D42" s="349"/>
      <c r="E42" s="350"/>
      <c r="F42" s="265"/>
      <c r="G42" s="351" t="s">
        <v>176</v>
      </c>
      <c r="H42" s="352"/>
      <c r="I42" s="353"/>
      <c r="J42" s="354"/>
      <c r="K42" s="355"/>
      <c r="L42" s="356"/>
      <c r="M42" s="357"/>
      <c r="N42" s="275"/>
      <c r="O42" s="357"/>
      <c r="P42" s="274"/>
      <c r="Q42" s="275"/>
      <c r="R42" s="357"/>
      <c r="S42" s="274"/>
      <c r="T42" s="275"/>
      <c r="U42" s="357"/>
      <c r="V42" s="274"/>
      <c r="W42" s="275"/>
      <c r="X42" s="357"/>
      <c r="Y42" s="274"/>
      <c r="Z42" s="275"/>
      <c r="AA42" s="247"/>
      <c r="AB42" s="248"/>
      <c r="AC42" s="248"/>
      <c r="AD42" s="248"/>
      <c r="AE42" s="262">
        <f t="shared" si="7"/>
        <v>0</v>
      </c>
      <c r="AF42" s="262">
        <f t="shared" si="0"/>
        <v>0</v>
      </c>
      <c r="AG42" s="248"/>
      <c r="AH42" s="248"/>
      <c r="AI42" s="248"/>
    </row>
    <row r="43" spans="1:35" ht="58.5" customHeight="1">
      <c r="A43" s="317">
        <v>4</v>
      </c>
      <c r="B43" s="719" t="s">
        <v>364</v>
      </c>
      <c r="C43" s="727" t="s">
        <v>325</v>
      </c>
      <c r="D43" s="721" t="s">
        <v>365</v>
      </c>
      <c r="E43" s="719"/>
      <c r="F43" s="251"/>
      <c r="G43" s="252"/>
      <c r="H43" s="320" t="s">
        <v>366</v>
      </c>
      <c r="I43" s="321" t="s">
        <v>367</v>
      </c>
      <c r="J43" s="255">
        <f>SUM(M43,P43,S43,V43)</f>
        <v>0.99999999999999989</v>
      </c>
      <c r="K43" s="256" t="s">
        <v>85</v>
      </c>
      <c r="L43" s="257">
        <f>SUM(L44:L49)</f>
        <v>40000000</v>
      </c>
      <c r="M43" s="258">
        <f>SUM(M44:M49)/6</f>
        <v>0.49999999999999994</v>
      </c>
      <c r="N43" s="257">
        <f>SUM(N44:N49)</f>
        <v>3300000</v>
      </c>
      <c r="O43" s="258">
        <f t="shared" ref="O43:P43" si="24">SUM(O44:O49)/6</f>
        <v>9.1666666666666674E-2</v>
      </c>
      <c r="P43" s="258">
        <f t="shared" si="24"/>
        <v>0.23333333333333331</v>
      </c>
      <c r="Q43" s="257">
        <f>SUM(Q44:Q49)</f>
        <v>16000000</v>
      </c>
      <c r="R43" s="258">
        <f t="shared" ref="R43:S43" si="25">SUM(R44:R49)/6</f>
        <v>0.33333333333333331</v>
      </c>
      <c r="S43" s="258">
        <f t="shared" si="25"/>
        <v>0.13333333333333333</v>
      </c>
      <c r="T43" s="257">
        <f>SUM(T44:T49)</f>
        <v>20700000</v>
      </c>
      <c r="U43" s="258">
        <f t="shared" ref="U43:V43" si="26">SUM(U44:U49)/6</f>
        <v>0.57500000000000007</v>
      </c>
      <c r="V43" s="258">
        <f t="shared" si="26"/>
        <v>0.13333333333333333</v>
      </c>
      <c r="W43" s="257">
        <f>SUM(W44:W49)</f>
        <v>0</v>
      </c>
      <c r="X43" s="258">
        <f>SUM(X44:X49)/6</f>
        <v>0</v>
      </c>
      <c r="Y43" s="259">
        <f>SUM(M43,P43,S43,V43)</f>
        <v>0.99999999999999989</v>
      </c>
      <c r="Z43" s="260">
        <f>SUM(N43,Q43,T43,W43)</f>
        <v>40000000</v>
      </c>
      <c r="AA43" s="261"/>
      <c r="AB43" s="262"/>
      <c r="AC43" s="262">
        <f>SUM(M43,P43,S43,V43)</f>
        <v>0.99999999999999989</v>
      </c>
      <c r="AD43" s="262"/>
      <c r="AE43" s="262">
        <f t="shared" si="7"/>
        <v>0.99999999999999989</v>
      </c>
      <c r="AF43" s="262">
        <f t="shared" si="0"/>
        <v>1</v>
      </c>
      <c r="AG43" s="248"/>
      <c r="AH43" s="248"/>
      <c r="AI43" s="248"/>
    </row>
    <row r="44" spans="1:35" ht="41.25" customHeight="1">
      <c r="A44" s="342"/>
      <c r="B44" s="720"/>
      <c r="C44" s="728"/>
      <c r="D44" s="722"/>
      <c r="E44" s="720"/>
      <c r="F44" s="266"/>
      <c r="G44" s="351" t="s">
        <v>176</v>
      </c>
      <c r="H44" s="352" t="s">
        <v>368</v>
      </c>
      <c r="I44" s="358" t="s">
        <v>209</v>
      </c>
      <c r="J44" s="334">
        <v>2</v>
      </c>
      <c r="K44" s="330" t="s">
        <v>369</v>
      </c>
      <c r="L44" s="327">
        <f>SUM(N44,Q44,T44,W44)</f>
        <v>6000000</v>
      </c>
      <c r="M44" s="272">
        <v>1</v>
      </c>
      <c r="N44" s="273">
        <v>0</v>
      </c>
      <c r="O44" s="272">
        <f t="shared" ref="O44:O49" si="27">N44/L44</f>
        <v>0</v>
      </c>
      <c r="P44" s="272">
        <v>0</v>
      </c>
      <c r="Q44" s="273">
        <v>6000000</v>
      </c>
      <c r="R44" s="272">
        <f t="shared" ref="R44:R49" si="28">Q44/L44</f>
        <v>1</v>
      </c>
      <c r="S44" s="272">
        <v>0</v>
      </c>
      <c r="T44" s="273">
        <v>0</v>
      </c>
      <c r="U44" s="272">
        <f t="shared" ref="U44:U49" si="29">T44/L44</f>
        <v>0</v>
      </c>
      <c r="V44" s="272">
        <v>0</v>
      </c>
      <c r="W44" s="273">
        <v>0</v>
      </c>
      <c r="X44" s="272">
        <f t="shared" ref="X44:X49" si="30">W44/L44</f>
        <v>0</v>
      </c>
      <c r="Y44" s="274">
        <f t="shared" ref="Y44:Z49" si="31">SUM(M44,P44,S44,V44)</f>
        <v>1</v>
      </c>
      <c r="Z44" s="275">
        <f t="shared" si="31"/>
        <v>6000000</v>
      </c>
      <c r="AA44" s="725" t="s">
        <v>216</v>
      </c>
      <c r="AB44" s="248"/>
      <c r="AC44" s="262">
        <f>SUM(M44,P44,S44,V44)</f>
        <v>1</v>
      </c>
      <c r="AD44" s="248"/>
      <c r="AE44" s="262">
        <f t="shared" si="7"/>
        <v>1</v>
      </c>
      <c r="AF44" s="262">
        <f t="shared" si="0"/>
        <v>1</v>
      </c>
      <c r="AG44" s="248"/>
      <c r="AH44" s="248"/>
      <c r="AI44" s="248"/>
    </row>
    <row r="45" spans="1:35" ht="30.75" customHeight="1">
      <c r="A45" s="342"/>
      <c r="B45" s="720"/>
      <c r="C45" s="728"/>
      <c r="D45" s="722"/>
      <c r="E45" s="720"/>
      <c r="F45" s="266"/>
      <c r="G45" s="266"/>
      <c r="H45" s="352" t="s">
        <v>205</v>
      </c>
      <c r="I45" s="358" t="s">
        <v>210</v>
      </c>
      <c r="J45" s="334">
        <v>4</v>
      </c>
      <c r="K45" s="330" t="s">
        <v>369</v>
      </c>
      <c r="L45" s="327">
        <f t="shared" ref="L45:L48" si="32">SUM(N45,Q45,T45,W45)</f>
        <v>6000000</v>
      </c>
      <c r="M45" s="272">
        <v>0.4</v>
      </c>
      <c r="N45" s="273">
        <v>3300000</v>
      </c>
      <c r="O45" s="272">
        <f t="shared" si="27"/>
        <v>0.55000000000000004</v>
      </c>
      <c r="P45" s="272">
        <v>0.2</v>
      </c>
      <c r="Q45" s="273">
        <v>0</v>
      </c>
      <c r="R45" s="272">
        <f t="shared" si="28"/>
        <v>0</v>
      </c>
      <c r="S45" s="272">
        <v>0.2</v>
      </c>
      <c r="T45" s="273">
        <v>2700000</v>
      </c>
      <c r="U45" s="272">
        <f t="shared" si="29"/>
        <v>0.45</v>
      </c>
      <c r="V45" s="272">
        <v>0.2</v>
      </c>
      <c r="W45" s="273">
        <v>0</v>
      </c>
      <c r="X45" s="272">
        <f t="shared" si="30"/>
        <v>0</v>
      </c>
      <c r="Y45" s="274">
        <f t="shared" si="31"/>
        <v>1</v>
      </c>
      <c r="Z45" s="275">
        <f t="shared" si="31"/>
        <v>6000000</v>
      </c>
      <c r="AA45" s="729"/>
      <c r="AB45" s="248"/>
      <c r="AC45" s="262">
        <f t="shared" ref="AC45:AC70" si="33">SUM(M45,P45,S45,V45)</f>
        <v>1</v>
      </c>
      <c r="AD45" s="248"/>
      <c r="AE45" s="262">
        <f t="shared" si="7"/>
        <v>1</v>
      </c>
      <c r="AF45" s="262">
        <f t="shared" si="0"/>
        <v>1</v>
      </c>
      <c r="AG45" s="248"/>
      <c r="AH45" s="248"/>
      <c r="AI45" s="248"/>
    </row>
    <row r="46" spans="1:35" ht="30" customHeight="1">
      <c r="A46" s="342"/>
      <c r="B46" s="720"/>
      <c r="C46" s="728"/>
      <c r="D46" s="359"/>
      <c r="E46" s="360"/>
      <c r="F46" s="266"/>
      <c r="G46" s="266"/>
      <c r="H46" s="352" t="s">
        <v>206</v>
      </c>
      <c r="I46" s="358" t="s">
        <v>370</v>
      </c>
      <c r="J46" s="334">
        <v>2</v>
      </c>
      <c r="K46" s="330" t="s">
        <v>369</v>
      </c>
      <c r="L46" s="327">
        <f t="shared" si="32"/>
        <v>6000000</v>
      </c>
      <c r="M46" s="272">
        <v>0.4</v>
      </c>
      <c r="N46" s="273">
        <v>0</v>
      </c>
      <c r="O46" s="272">
        <f t="shared" si="27"/>
        <v>0</v>
      </c>
      <c r="P46" s="272">
        <v>0.2</v>
      </c>
      <c r="Q46" s="273">
        <v>0</v>
      </c>
      <c r="R46" s="272">
        <f t="shared" si="28"/>
        <v>0</v>
      </c>
      <c r="S46" s="272">
        <v>0.2</v>
      </c>
      <c r="T46" s="273">
        <v>6000000</v>
      </c>
      <c r="U46" s="272">
        <f t="shared" si="29"/>
        <v>1</v>
      </c>
      <c r="V46" s="272">
        <v>0.2</v>
      </c>
      <c r="W46" s="273">
        <v>0</v>
      </c>
      <c r="X46" s="272">
        <f t="shared" si="30"/>
        <v>0</v>
      </c>
      <c r="Y46" s="274">
        <f t="shared" si="31"/>
        <v>1</v>
      </c>
      <c r="Z46" s="275">
        <f t="shared" si="31"/>
        <v>6000000</v>
      </c>
      <c r="AA46" s="729"/>
      <c r="AB46" s="248"/>
      <c r="AC46" s="262">
        <f t="shared" si="33"/>
        <v>1</v>
      </c>
      <c r="AD46" s="248"/>
      <c r="AE46" s="262">
        <f t="shared" si="7"/>
        <v>1</v>
      </c>
      <c r="AF46" s="262">
        <f t="shared" si="0"/>
        <v>1</v>
      </c>
      <c r="AG46" s="248"/>
      <c r="AH46" s="248"/>
      <c r="AI46" s="248"/>
    </row>
    <row r="47" spans="1:35" ht="30" customHeight="1">
      <c r="A47" s="342"/>
      <c r="B47" s="361"/>
      <c r="C47" s="362"/>
      <c r="D47" s="363"/>
      <c r="E47" s="364"/>
      <c r="F47" s="266"/>
      <c r="G47" s="266"/>
      <c r="H47" s="365" t="s">
        <v>207</v>
      </c>
      <c r="I47" s="358" t="s">
        <v>212</v>
      </c>
      <c r="J47" s="334">
        <v>4</v>
      </c>
      <c r="K47" s="330" t="s">
        <v>214</v>
      </c>
      <c r="L47" s="327">
        <f t="shared" si="32"/>
        <v>6000000</v>
      </c>
      <c r="M47" s="272">
        <v>0.4</v>
      </c>
      <c r="N47" s="273">
        <v>0</v>
      </c>
      <c r="O47" s="272">
        <f t="shared" si="27"/>
        <v>0</v>
      </c>
      <c r="P47" s="272">
        <v>0.2</v>
      </c>
      <c r="Q47" s="273">
        <v>0</v>
      </c>
      <c r="R47" s="272">
        <f t="shared" si="28"/>
        <v>0</v>
      </c>
      <c r="S47" s="272">
        <v>0.2</v>
      </c>
      <c r="T47" s="273">
        <v>6000000</v>
      </c>
      <c r="U47" s="272">
        <f t="shared" si="29"/>
        <v>1</v>
      </c>
      <c r="V47" s="272">
        <v>0.2</v>
      </c>
      <c r="W47" s="273">
        <v>0</v>
      </c>
      <c r="X47" s="272">
        <f t="shared" si="30"/>
        <v>0</v>
      </c>
      <c r="Y47" s="274">
        <f t="shared" si="31"/>
        <v>1</v>
      </c>
      <c r="Z47" s="275">
        <f t="shared" si="31"/>
        <v>6000000</v>
      </c>
      <c r="AA47" s="729"/>
      <c r="AB47" s="248"/>
      <c r="AC47" s="262">
        <f t="shared" si="33"/>
        <v>1</v>
      </c>
      <c r="AD47" s="248"/>
      <c r="AE47" s="262">
        <f t="shared" si="7"/>
        <v>1</v>
      </c>
      <c r="AF47" s="262">
        <f t="shared" si="0"/>
        <v>1</v>
      </c>
      <c r="AG47" s="248"/>
      <c r="AH47" s="248"/>
      <c r="AI47" s="248"/>
    </row>
    <row r="48" spans="1:35" ht="55.5" customHeight="1">
      <c r="A48" s="342"/>
      <c r="B48" s="361"/>
      <c r="C48" s="362"/>
      <c r="D48" s="363"/>
      <c r="E48" s="364"/>
      <c r="F48" s="266"/>
      <c r="G48" s="266"/>
      <c r="H48" s="365" t="s">
        <v>371</v>
      </c>
      <c r="I48" s="365" t="s">
        <v>372</v>
      </c>
      <c r="J48" s="334">
        <v>1</v>
      </c>
      <c r="K48" s="330" t="s">
        <v>214</v>
      </c>
      <c r="L48" s="327">
        <f t="shared" si="32"/>
        <v>6000000</v>
      </c>
      <c r="M48" s="272">
        <v>0.4</v>
      </c>
      <c r="N48" s="273">
        <v>0</v>
      </c>
      <c r="O48" s="272">
        <f t="shared" si="27"/>
        <v>0</v>
      </c>
      <c r="P48" s="272">
        <v>0.2</v>
      </c>
      <c r="Q48" s="273">
        <v>0</v>
      </c>
      <c r="R48" s="272">
        <f t="shared" si="28"/>
        <v>0</v>
      </c>
      <c r="S48" s="272">
        <v>0.2</v>
      </c>
      <c r="T48" s="273">
        <v>6000000</v>
      </c>
      <c r="U48" s="272">
        <f t="shared" si="29"/>
        <v>1</v>
      </c>
      <c r="V48" s="272">
        <v>0.2</v>
      </c>
      <c r="W48" s="273">
        <v>0</v>
      </c>
      <c r="X48" s="272">
        <f t="shared" si="30"/>
        <v>0</v>
      </c>
      <c r="Y48" s="274">
        <f t="shared" si="31"/>
        <v>1</v>
      </c>
      <c r="Z48" s="275">
        <f t="shared" si="31"/>
        <v>6000000</v>
      </c>
      <c r="AA48" s="729"/>
      <c r="AB48" s="248"/>
      <c r="AC48" s="262">
        <f t="shared" si="33"/>
        <v>1</v>
      </c>
      <c r="AD48" s="248"/>
      <c r="AE48" s="262">
        <f t="shared" si="7"/>
        <v>1</v>
      </c>
      <c r="AF48" s="262">
        <f t="shared" si="0"/>
        <v>1</v>
      </c>
      <c r="AG48" s="248"/>
      <c r="AH48" s="248"/>
      <c r="AI48" s="248"/>
    </row>
    <row r="49" spans="1:35" ht="35.25" customHeight="1">
      <c r="A49" s="348"/>
      <c r="B49" s="366"/>
      <c r="C49" s="300"/>
      <c r="D49" s="367"/>
      <c r="E49" s="368"/>
      <c r="F49" s="266"/>
      <c r="G49" s="266"/>
      <c r="H49" s="365" t="s">
        <v>373</v>
      </c>
      <c r="I49" s="365" t="s">
        <v>374</v>
      </c>
      <c r="J49" s="334">
        <v>1</v>
      </c>
      <c r="K49" s="330" t="s">
        <v>215</v>
      </c>
      <c r="L49" s="327">
        <v>10000000</v>
      </c>
      <c r="M49" s="272">
        <v>0.4</v>
      </c>
      <c r="N49" s="273">
        <v>0</v>
      </c>
      <c r="O49" s="272">
        <f t="shared" si="27"/>
        <v>0</v>
      </c>
      <c r="P49" s="272">
        <v>0.6</v>
      </c>
      <c r="Q49" s="273">
        <v>10000000</v>
      </c>
      <c r="R49" s="272">
        <f t="shared" si="28"/>
        <v>1</v>
      </c>
      <c r="S49" s="272">
        <v>0</v>
      </c>
      <c r="T49" s="273">
        <v>0</v>
      </c>
      <c r="U49" s="272">
        <f t="shared" si="29"/>
        <v>0</v>
      </c>
      <c r="V49" s="272">
        <v>0</v>
      </c>
      <c r="W49" s="273">
        <v>0</v>
      </c>
      <c r="X49" s="272">
        <f t="shared" si="30"/>
        <v>0</v>
      </c>
      <c r="Y49" s="274">
        <f t="shared" si="31"/>
        <v>1</v>
      </c>
      <c r="Z49" s="275">
        <f t="shared" si="31"/>
        <v>10000000</v>
      </c>
      <c r="AA49" s="726"/>
      <c r="AB49" s="248"/>
      <c r="AC49" s="262">
        <f t="shared" si="33"/>
        <v>1</v>
      </c>
      <c r="AD49" s="248"/>
      <c r="AE49" s="262">
        <f t="shared" si="7"/>
        <v>1</v>
      </c>
      <c r="AF49" s="262">
        <f t="shared" si="0"/>
        <v>1</v>
      </c>
      <c r="AG49" s="248"/>
      <c r="AH49" s="248"/>
      <c r="AI49" s="248"/>
    </row>
    <row r="50" spans="1:35" ht="18.75" customHeight="1">
      <c r="A50" s="342"/>
      <c r="B50" s="361"/>
      <c r="C50" s="362"/>
      <c r="D50" s="363"/>
      <c r="E50" s="364"/>
      <c r="F50" s="266"/>
      <c r="G50" s="266"/>
      <c r="H50" s="365"/>
      <c r="I50" s="365"/>
      <c r="J50" s="334"/>
      <c r="K50" s="330"/>
      <c r="L50" s="327"/>
      <c r="M50" s="272"/>
      <c r="N50" s="273"/>
      <c r="O50" s="272"/>
      <c r="P50" s="272"/>
      <c r="Q50" s="273"/>
      <c r="R50" s="272"/>
      <c r="S50" s="272"/>
      <c r="T50" s="273"/>
      <c r="U50" s="272"/>
      <c r="V50" s="272"/>
      <c r="W50" s="273"/>
      <c r="X50" s="272"/>
      <c r="Y50" s="274"/>
      <c r="Z50" s="275"/>
      <c r="AA50" s="369"/>
      <c r="AB50" s="248"/>
      <c r="AC50" s="262"/>
      <c r="AD50" s="248"/>
      <c r="AE50" s="262"/>
      <c r="AF50" s="262"/>
      <c r="AG50" s="248"/>
      <c r="AH50" s="248"/>
      <c r="AI50" s="248"/>
    </row>
    <row r="51" spans="1:35" ht="54.75" customHeight="1">
      <c r="A51" s="317">
        <v>6</v>
      </c>
      <c r="B51" s="337" t="s">
        <v>375</v>
      </c>
      <c r="C51" s="337" t="s">
        <v>376</v>
      </c>
      <c r="D51" s="721" t="s">
        <v>377</v>
      </c>
      <c r="E51" s="719"/>
      <c r="F51" s="251"/>
      <c r="G51" s="252"/>
      <c r="H51" s="370" t="s">
        <v>378</v>
      </c>
      <c r="I51" s="370" t="s">
        <v>379</v>
      </c>
      <c r="J51" s="255">
        <f>SUM(M51,P51,S51,V51)</f>
        <v>1</v>
      </c>
      <c r="K51" s="256" t="s">
        <v>85</v>
      </c>
      <c r="L51" s="257">
        <f>SUM(L52:L53)</f>
        <v>96500000</v>
      </c>
      <c r="M51" s="258">
        <f>SUM(M52:M53)/2</f>
        <v>0.4</v>
      </c>
      <c r="N51" s="257">
        <f>SUM(N52:N53)</f>
        <v>21750000</v>
      </c>
      <c r="O51" s="258">
        <f t="shared" ref="O51:P51" si="34">SUM(O52:O53)/2</f>
        <v>0.21746575342465752</v>
      </c>
      <c r="P51" s="258">
        <f t="shared" si="34"/>
        <v>0.2</v>
      </c>
      <c r="Q51" s="257">
        <f>SUM(Q52:Q53)</f>
        <v>21750000</v>
      </c>
      <c r="R51" s="258">
        <f t="shared" ref="R51:S51" si="35">SUM(R52:R53)/2</f>
        <v>0.21746575342465752</v>
      </c>
      <c r="S51" s="258">
        <f t="shared" si="35"/>
        <v>0.2</v>
      </c>
      <c r="T51" s="257">
        <f>SUM(T52:T53)</f>
        <v>46250000</v>
      </c>
      <c r="U51" s="258">
        <f t="shared" ref="U51:V51" si="36">SUM(U52:U53)/2</f>
        <v>0.4726027397260274</v>
      </c>
      <c r="V51" s="258">
        <f t="shared" si="36"/>
        <v>0.2</v>
      </c>
      <c r="W51" s="257">
        <f>SUM(W52:W53)</f>
        <v>6750000</v>
      </c>
      <c r="X51" s="258">
        <f>SUM(X52:X53)/2</f>
        <v>9.2465753424657529E-2</v>
      </c>
      <c r="Y51" s="258">
        <f>SUM(M51,P51,S51,V51)</f>
        <v>1</v>
      </c>
      <c r="Z51" s="340">
        <f>SUM(N51,Q51,T51,W51)</f>
        <v>96500000</v>
      </c>
      <c r="AA51" s="341"/>
      <c r="AB51" s="262"/>
      <c r="AC51" s="262">
        <f t="shared" si="33"/>
        <v>1</v>
      </c>
      <c r="AD51" s="262"/>
      <c r="AE51" s="262">
        <f t="shared" si="7"/>
        <v>1</v>
      </c>
      <c r="AF51" s="262">
        <f t="shared" si="0"/>
        <v>1</v>
      </c>
      <c r="AG51" s="248"/>
      <c r="AH51" s="248"/>
      <c r="AI51" s="248"/>
    </row>
    <row r="52" spans="1:35" ht="65.25" customHeight="1">
      <c r="A52" s="342"/>
      <c r="B52" s="328"/>
      <c r="C52" s="328"/>
      <c r="D52" s="343"/>
      <c r="E52" s="329"/>
      <c r="F52" s="266"/>
      <c r="G52" s="266"/>
      <c r="H52" s="371" t="s">
        <v>244</v>
      </c>
      <c r="I52" s="372" t="s">
        <v>245</v>
      </c>
      <c r="J52" s="373">
        <v>156</v>
      </c>
      <c r="K52" s="374" t="s">
        <v>182</v>
      </c>
      <c r="L52" s="327">
        <f t="shared" ref="L52:L53" si="37">SUM(N52,Q52,T52,W52)</f>
        <v>36500000</v>
      </c>
      <c r="M52" s="272">
        <v>0.4</v>
      </c>
      <c r="N52" s="273">
        <v>6750000</v>
      </c>
      <c r="O52" s="272">
        <f t="shared" ref="O52:O53" si="38">N52/L52</f>
        <v>0.18493150684931506</v>
      </c>
      <c r="P52" s="272">
        <v>0.2</v>
      </c>
      <c r="Q52" s="273">
        <v>6750000</v>
      </c>
      <c r="R52" s="272">
        <f t="shared" ref="R52:R53" si="39">Q52/L52</f>
        <v>0.18493150684931506</v>
      </c>
      <c r="S52" s="272">
        <v>0.2</v>
      </c>
      <c r="T52" s="273">
        <v>16250000</v>
      </c>
      <c r="U52" s="272">
        <f t="shared" ref="U52:U53" si="40">T52/L52</f>
        <v>0.4452054794520548</v>
      </c>
      <c r="V52" s="272">
        <v>0.2</v>
      </c>
      <c r="W52" s="273">
        <v>6750000</v>
      </c>
      <c r="X52" s="272">
        <f t="shared" ref="X52:X53" si="41">W52/L52</f>
        <v>0.18493150684931506</v>
      </c>
      <c r="Y52" s="272">
        <f t="shared" ref="Y52:Z53" si="42">SUM(M52,P52,S52,V52)</f>
        <v>1</v>
      </c>
      <c r="Z52" s="273">
        <f t="shared" si="42"/>
        <v>36500000</v>
      </c>
      <c r="AA52" s="375" t="s">
        <v>380</v>
      </c>
      <c r="AB52" s="248"/>
      <c r="AC52" s="262">
        <f t="shared" si="33"/>
        <v>1</v>
      </c>
      <c r="AD52" s="248"/>
      <c r="AE52" s="262">
        <f t="shared" si="7"/>
        <v>1</v>
      </c>
      <c r="AF52" s="262">
        <f t="shared" si="0"/>
        <v>0.99999999999999989</v>
      </c>
      <c r="AG52" s="248"/>
      <c r="AH52" s="248"/>
      <c r="AI52" s="248"/>
    </row>
    <row r="53" spans="1:35" ht="47.25" customHeight="1">
      <c r="A53" s="348"/>
      <c r="B53" s="366"/>
      <c r="C53" s="300"/>
      <c r="D53" s="367"/>
      <c r="E53" s="368"/>
      <c r="F53" s="300"/>
      <c r="G53" s="300"/>
      <c r="H53" s="376" t="s">
        <v>246</v>
      </c>
      <c r="I53" s="377" t="s">
        <v>247</v>
      </c>
      <c r="J53" s="378">
        <v>4</v>
      </c>
      <c r="K53" s="379" t="s">
        <v>214</v>
      </c>
      <c r="L53" s="380">
        <f t="shared" si="37"/>
        <v>60000000</v>
      </c>
      <c r="M53" s="272">
        <v>0.4</v>
      </c>
      <c r="N53" s="273">
        <v>15000000</v>
      </c>
      <c r="O53" s="272">
        <f t="shared" si="38"/>
        <v>0.25</v>
      </c>
      <c r="P53" s="272">
        <v>0.2</v>
      </c>
      <c r="Q53" s="273">
        <v>15000000</v>
      </c>
      <c r="R53" s="272">
        <f t="shared" si="39"/>
        <v>0.25</v>
      </c>
      <c r="S53" s="272">
        <v>0.2</v>
      </c>
      <c r="T53" s="273">
        <v>30000000</v>
      </c>
      <c r="U53" s="272">
        <f t="shared" si="40"/>
        <v>0.5</v>
      </c>
      <c r="V53" s="272">
        <v>0.2</v>
      </c>
      <c r="W53" s="273">
        <v>0</v>
      </c>
      <c r="X53" s="272">
        <f t="shared" si="41"/>
        <v>0</v>
      </c>
      <c r="Y53" s="303">
        <f t="shared" si="42"/>
        <v>1</v>
      </c>
      <c r="Z53" s="304">
        <f t="shared" si="42"/>
        <v>60000000</v>
      </c>
      <c r="AA53" s="381" t="s">
        <v>270</v>
      </c>
      <c r="AB53" s="248"/>
      <c r="AC53" s="262">
        <f t="shared" si="33"/>
        <v>1</v>
      </c>
      <c r="AD53" s="248"/>
      <c r="AE53" s="262">
        <f t="shared" si="7"/>
        <v>1</v>
      </c>
      <c r="AF53" s="262">
        <f t="shared" si="0"/>
        <v>1</v>
      </c>
      <c r="AG53" s="248"/>
      <c r="AH53" s="248"/>
      <c r="AI53" s="248"/>
    </row>
    <row r="54" spans="1:35" ht="25.5" customHeight="1">
      <c r="A54" s="382"/>
      <c r="B54" s="383"/>
      <c r="C54" s="384"/>
      <c r="D54" s="385"/>
      <c r="E54" s="384"/>
      <c r="F54" s="265"/>
      <c r="G54" s="266"/>
      <c r="H54" s="386"/>
      <c r="I54" s="386"/>
      <c r="J54" s="387"/>
      <c r="K54" s="242"/>
      <c r="L54" s="245"/>
      <c r="M54" s="357"/>
      <c r="N54" s="274"/>
      <c r="O54" s="357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47"/>
      <c r="AB54" s="248"/>
      <c r="AC54" s="248"/>
      <c r="AD54" s="248"/>
      <c r="AE54" s="262">
        <f t="shared" si="7"/>
        <v>0</v>
      </c>
      <c r="AF54" s="262">
        <f t="shared" si="0"/>
        <v>0</v>
      </c>
      <c r="AG54" s="248"/>
      <c r="AH54" s="248"/>
      <c r="AI54" s="248"/>
    </row>
    <row r="55" spans="1:35" ht="40.5" customHeight="1">
      <c r="A55" s="317">
        <v>5</v>
      </c>
      <c r="B55" s="719" t="s">
        <v>381</v>
      </c>
      <c r="C55" s="719" t="s">
        <v>217</v>
      </c>
      <c r="D55" s="721" t="s">
        <v>382</v>
      </c>
      <c r="E55" s="719"/>
      <c r="F55" s="251"/>
      <c r="G55" s="252"/>
      <c r="H55" s="388" t="s">
        <v>218</v>
      </c>
      <c r="I55" s="389" t="s">
        <v>383</v>
      </c>
      <c r="J55" s="255">
        <f>SUM(M55,P55,S55,V55)</f>
        <v>1</v>
      </c>
      <c r="K55" s="256" t="s">
        <v>85</v>
      </c>
      <c r="L55" s="257">
        <f>SUM(L56:L66)</f>
        <v>1548415000</v>
      </c>
      <c r="M55" s="258">
        <f>SUM(M56:M66)/11</f>
        <v>0.34545454545454546</v>
      </c>
      <c r="N55" s="257">
        <f>SUM(N56:N66)</f>
        <v>336850000</v>
      </c>
      <c r="O55" s="258">
        <f t="shared" ref="O55:P55" si="43">SUM(O56:O66)/11</f>
        <v>0.20454545454545456</v>
      </c>
      <c r="P55" s="258">
        <f t="shared" si="43"/>
        <v>0.29090909090909095</v>
      </c>
      <c r="Q55" s="257">
        <f>SUM(Q56:Q66)</f>
        <v>514490000</v>
      </c>
      <c r="R55" s="258">
        <f t="shared" ref="R55:S55" si="44">SUM(R56:R66)/11</f>
        <v>0.25</v>
      </c>
      <c r="S55" s="258">
        <f t="shared" si="44"/>
        <v>0.16363636363636361</v>
      </c>
      <c r="T55" s="257">
        <f>SUM(T56:T66)</f>
        <v>372600000</v>
      </c>
      <c r="U55" s="258">
        <f t="shared" ref="U55:V55" si="45">SUM(U56:U66)/11</f>
        <v>0.29545454545454547</v>
      </c>
      <c r="V55" s="258">
        <f t="shared" si="45"/>
        <v>0.2</v>
      </c>
      <c r="W55" s="257">
        <f>SUM(W56:W66)</f>
        <v>324475000</v>
      </c>
      <c r="X55" s="258">
        <f>SUM(X56:X66)/11</f>
        <v>0.25</v>
      </c>
      <c r="Y55" s="259">
        <f>SUM(M55,P55,S55,V55)</f>
        <v>1</v>
      </c>
      <c r="Z55" s="260">
        <f>SUM(N55,Q55,T55,W55)</f>
        <v>1548415000</v>
      </c>
      <c r="AA55" s="261"/>
      <c r="AB55" s="262"/>
      <c r="AC55" s="262">
        <f t="shared" si="33"/>
        <v>1</v>
      </c>
      <c r="AD55" s="262"/>
      <c r="AE55" s="262">
        <f t="shared" si="7"/>
        <v>1</v>
      </c>
      <c r="AF55" s="262">
        <f t="shared" si="0"/>
        <v>1</v>
      </c>
      <c r="AG55" s="248"/>
      <c r="AH55" s="248"/>
      <c r="AI55" s="248"/>
    </row>
    <row r="56" spans="1:35" ht="56.25" customHeight="1">
      <c r="A56" s="342"/>
      <c r="B56" s="720"/>
      <c r="C56" s="720"/>
      <c r="D56" s="722"/>
      <c r="E56" s="720"/>
      <c r="F56" s="266"/>
      <c r="G56" s="266"/>
      <c r="H56" s="371" t="s">
        <v>219</v>
      </c>
      <c r="I56" s="372" t="s">
        <v>384</v>
      </c>
      <c r="J56" s="373">
        <v>2743</v>
      </c>
      <c r="K56" s="374" t="s">
        <v>180</v>
      </c>
      <c r="L56" s="327">
        <f t="shared" ref="L56:L57" si="46">SUM(N56,Q56,T56,W56)</f>
        <v>35000000</v>
      </c>
      <c r="M56" s="272">
        <v>0.4</v>
      </c>
      <c r="N56" s="273">
        <v>0</v>
      </c>
      <c r="O56" s="272">
        <f t="shared" ref="O56:O66" si="47">N56/L56</f>
        <v>0</v>
      </c>
      <c r="P56" s="272">
        <v>0.2</v>
      </c>
      <c r="Q56" s="273">
        <v>0</v>
      </c>
      <c r="R56" s="272">
        <f t="shared" ref="R56:R66" si="48">Q56/L56</f>
        <v>0</v>
      </c>
      <c r="S56" s="272">
        <v>0.2</v>
      </c>
      <c r="T56" s="273">
        <v>35000000</v>
      </c>
      <c r="U56" s="272">
        <f t="shared" ref="U56:U66" si="49">T56/L56</f>
        <v>1</v>
      </c>
      <c r="V56" s="272">
        <v>0.2</v>
      </c>
      <c r="W56" s="273">
        <v>0</v>
      </c>
      <c r="X56" s="272">
        <f t="shared" ref="X56:X66" si="50">W56/L56</f>
        <v>0</v>
      </c>
      <c r="Y56" s="272">
        <f t="shared" ref="Y56:Z63" si="51">SUM(M56,P56,S56,V56)</f>
        <v>1</v>
      </c>
      <c r="Z56" s="273">
        <f t="shared" si="51"/>
        <v>35000000</v>
      </c>
      <c r="AA56" s="375" t="s">
        <v>385</v>
      </c>
      <c r="AB56" s="248"/>
      <c r="AC56" s="262">
        <f t="shared" si="33"/>
        <v>1</v>
      </c>
      <c r="AD56" s="248"/>
      <c r="AE56" s="262">
        <f t="shared" si="7"/>
        <v>1</v>
      </c>
      <c r="AF56" s="262">
        <f t="shared" si="0"/>
        <v>1</v>
      </c>
      <c r="AG56" s="248"/>
      <c r="AH56" s="248"/>
      <c r="AI56" s="248"/>
    </row>
    <row r="57" spans="1:35" ht="78.75" customHeight="1">
      <c r="A57" s="342"/>
      <c r="B57" s="720"/>
      <c r="C57" s="720"/>
      <c r="D57" s="722"/>
      <c r="E57" s="720"/>
      <c r="F57" s="266"/>
      <c r="G57" s="266"/>
      <c r="H57" s="371" t="s">
        <v>386</v>
      </c>
      <c r="I57" s="372" t="s">
        <v>387</v>
      </c>
      <c r="J57" s="373">
        <v>4020</v>
      </c>
      <c r="K57" s="390" t="s">
        <v>182</v>
      </c>
      <c r="L57" s="327">
        <f t="shared" si="46"/>
        <v>1191900000</v>
      </c>
      <c r="M57" s="272">
        <v>0.4</v>
      </c>
      <c r="N57" s="273">
        <v>297975000</v>
      </c>
      <c r="O57" s="272">
        <f t="shared" si="47"/>
        <v>0.25</v>
      </c>
      <c r="P57" s="272">
        <v>0.2</v>
      </c>
      <c r="Q57" s="273">
        <v>297975000</v>
      </c>
      <c r="R57" s="272">
        <f t="shared" si="48"/>
        <v>0.25</v>
      </c>
      <c r="S57" s="272">
        <v>0.2</v>
      </c>
      <c r="T57" s="273">
        <v>297975000</v>
      </c>
      <c r="U57" s="272">
        <f t="shared" si="49"/>
        <v>0.25</v>
      </c>
      <c r="V57" s="272">
        <v>0.2</v>
      </c>
      <c r="W57" s="273">
        <v>297975000</v>
      </c>
      <c r="X57" s="272">
        <f t="shared" si="50"/>
        <v>0.25</v>
      </c>
      <c r="Y57" s="272">
        <f t="shared" si="51"/>
        <v>1</v>
      </c>
      <c r="Z57" s="273">
        <f t="shared" si="51"/>
        <v>1191900000</v>
      </c>
      <c r="AA57" s="375" t="s">
        <v>270</v>
      </c>
      <c r="AB57" s="248"/>
      <c r="AC57" s="262">
        <f t="shared" si="33"/>
        <v>1</v>
      </c>
      <c r="AD57" s="248"/>
      <c r="AE57" s="262">
        <f t="shared" si="7"/>
        <v>1</v>
      </c>
      <c r="AF57" s="262">
        <f t="shared" si="0"/>
        <v>1</v>
      </c>
      <c r="AG57" s="248"/>
      <c r="AH57" s="248"/>
      <c r="AI57" s="248"/>
    </row>
    <row r="58" spans="1:35" ht="53.25" customHeight="1">
      <c r="A58" s="342"/>
      <c r="B58" s="720"/>
      <c r="C58" s="720"/>
      <c r="D58" s="722"/>
      <c r="E58" s="720"/>
      <c r="F58" s="266"/>
      <c r="G58" s="266"/>
      <c r="H58" s="371" t="s">
        <v>388</v>
      </c>
      <c r="I58" s="344" t="s">
        <v>389</v>
      </c>
      <c r="J58" s="334">
        <v>60</v>
      </c>
      <c r="K58" s="330" t="s">
        <v>182</v>
      </c>
      <c r="L58" s="327">
        <f>SUM(N58,Q58,T58,W58)</f>
        <v>31000000</v>
      </c>
      <c r="M58" s="272">
        <v>0.4</v>
      </c>
      <c r="N58" s="273">
        <v>7750000</v>
      </c>
      <c r="O58" s="272">
        <f>N58/L58</f>
        <v>0.25</v>
      </c>
      <c r="P58" s="272">
        <v>0.2</v>
      </c>
      <c r="Q58" s="273">
        <v>7750000</v>
      </c>
      <c r="R58" s="272">
        <f>Q58/L58</f>
        <v>0.25</v>
      </c>
      <c r="S58" s="272">
        <v>0.2</v>
      </c>
      <c r="T58" s="273">
        <v>7750000</v>
      </c>
      <c r="U58" s="272">
        <f t="shared" si="49"/>
        <v>0.25</v>
      </c>
      <c r="V58" s="272">
        <v>0.2</v>
      </c>
      <c r="W58" s="273">
        <v>7750000</v>
      </c>
      <c r="X58" s="272">
        <f t="shared" si="50"/>
        <v>0.25</v>
      </c>
      <c r="Y58" s="274">
        <f t="shared" si="51"/>
        <v>1</v>
      </c>
      <c r="Z58" s="275">
        <f>SUM(N58,Q58,T58,W58)</f>
        <v>31000000</v>
      </c>
      <c r="AA58" s="391" t="s">
        <v>266</v>
      </c>
      <c r="AB58" s="248"/>
      <c r="AC58" s="262">
        <f t="shared" si="33"/>
        <v>1</v>
      </c>
      <c r="AD58" s="248"/>
      <c r="AE58" s="262">
        <f t="shared" si="7"/>
        <v>1</v>
      </c>
      <c r="AF58" s="262">
        <f t="shared" si="0"/>
        <v>1</v>
      </c>
      <c r="AG58" s="248"/>
      <c r="AH58" s="248"/>
      <c r="AI58" s="248"/>
    </row>
    <row r="59" spans="1:35" ht="41.25" customHeight="1">
      <c r="A59" s="342"/>
      <c r="B59" s="720"/>
      <c r="C59" s="720"/>
      <c r="D59" s="264"/>
      <c r="E59" s="323"/>
      <c r="F59" s="266"/>
      <c r="G59" s="266"/>
      <c r="H59" s="371" t="s">
        <v>390</v>
      </c>
      <c r="I59" s="344" t="s">
        <v>391</v>
      </c>
      <c r="J59" s="334">
        <v>11</v>
      </c>
      <c r="K59" s="330" t="s">
        <v>93</v>
      </c>
      <c r="L59" s="327">
        <f t="shared" ref="L59:L66" si="52">SUM(N59,Q59,T59,W59)</f>
        <v>80015000</v>
      </c>
      <c r="M59" s="272">
        <v>0.2</v>
      </c>
      <c r="N59" s="273">
        <v>0</v>
      </c>
      <c r="O59" s="272">
        <f t="shared" si="47"/>
        <v>0</v>
      </c>
      <c r="P59" s="272">
        <v>0.4</v>
      </c>
      <c r="Q59" s="273">
        <v>80015000</v>
      </c>
      <c r="R59" s="272">
        <f t="shared" si="48"/>
        <v>1</v>
      </c>
      <c r="S59" s="272">
        <v>0.2</v>
      </c>
      <c r="T59" s="273">
        <v>0</v>
      </c>
      <c r="U59" s="272">
        <f t="shared" si="49"/>
        <v>0</v>
      </c>
      <c r="V59" s="272">
        <v>0.2</v>
      </c>
      <c r="W59" s="273">
        <v>0</v>
      </c>
      <c r="X59" s="272">
        <f t="shared" si="50"/>
        <v>0</v>
      </c>
      <c r="Y59" s="274">
        <f t="shared" si="51"/>
        <v>1</v>
      </c>
      <c r="Z59" s="275">
        <f t="shared" si="51"/>
        <v>80015000</v>
      </c>
      <c r="AA59" s="375" t="s">
        <v>268</v>
      </c>
      <c r="AB59" s="248"/>
      <c r="AC59" s="262">
        <f t="shared" si="33"/>
        <v>1</v>
      </c>
      <c r="AD59" s="248"/>
      <c r="AE59" s="262">
        <f t="shared" si="7"/>
        <v>1</v>
      </c>
      <c r="AF59" s="262">
        <f t="shared" si="0"/>
        <v>1</v>
      </c>
      <c r="AG59" s="248"/>
      <c r="AH59" s="248"/>
      <c r="AI59" s="248"/>
    </row>
    <row r="60" spans="1:35" ht="44.25" customHeight="1">
      <c r="A60" s="342"/>
      <c r="B60" s="720"/>
      <c r="C60" s="720"/>
      <c r="D60" s="264"/>
      <c r="E60" s="360"/>
      <c r="F60" s="266"/>
      <c r="G60" s="266"/>
      <c r="H60" s="371" t="s">
        <v>392</v>
      </c>
      <c r="I60" s="344" t="s">
        <v>393</v>
      </c>
      <c r="J60" s="334">
        <v>2</v>
      </c>
      <c r="K60" s="330" t="s">
        <v>214</v>
      </c>
      <c r="L60" s="327">
        <f t="shared" si="52"/>
        <v>5000000</v>
      </c>
      <c r="M60" s="272">
        <v>0.2</v>
      </c>
      <c r="N60" s="273">
        <v>0</v>
      </c>
      <c r="O60" s="272">
        <f t="shared" si="47"/>
        <v>0</v>
      </c>
      <c r="P60" s="272">
        <v>0.4</v>
      </c>
      <c r="Q60" s="273">
        <v>0</v>
      </c>
      <c r="R60" s="272">
        <f t="shared" si="48"/>
        <v>0</v>
      </c>
      <c r="S60" s="272">
        <v>0</v>
      </c>
      <c r="T60" s="273">
        <v>0</v>
      </c>
      <c r="U60" s="272">
        <f t="shared" si="49"/>
        <v>0</v>
      </c>
      <c r="V60" s="272">
        <v>0.4</v>
      </c>
      <c r="W60" s="273">
        <v>5000000</v>
      </c>
      <c r="X60" s="272">
        <f t="shared" si="50"/>
        <v>1</v>
      </c>
      <c r="Y60" s="274">
        <f t="shared" si="51"/>
        <v>1</v>
      </c>
      <c r="Z60" s="275">
        <f t="shared" si="51"/>
        <v>5000000</v>
      </c>
      <c r="AA60" s="723" t="s">
        <v>266</v>
      </c>
      <c r="AB60" s="248"/>
      <c r="AC60" s="262">
        <f t="shared" si="33"/>
        <v>1</v>
      </c>
      <c r="AD60" s="248"/>
      <c r="AE60" s="262">
        <f t="shared" si="7"/>
        <v>1</v>
      </c>
      <c r="AF60" s="262">
        <f t="shared" si="0"/>
        <v>1</v>
      </c>
      <c r="AG60" s="248"/>
      <c r="AH60" s="248"/>
      <c r="AI60" s="248"/>
    </row>
    <row r="61" spans="1:35" ht="43.5" customHeight="1">
      <c r="A61" s="342"/>
      <c r="B61" s="361"/>
      <c r="C61" s="362"/>
      <c r="D61" s="363"/>
      <c r="E61" s="364"/>
      <c r="F61" s="266"/>
      <c r="G61" s="266"/>
      <c r="H61" s="371" t="s">
        <v>394</v>
      </c>
      <c r="I61" s="283" t="s">
        <v>395</v>
      </c>
      <c r="J61" s="334">
        <v>600</v>
      </c>
      <c r="K61" s="330" t="s">
        <v>182</v>
      </c>
      <c r="L61" s="327">
        <f t="shared" si="52"/>
        <v>35000000</v>
      </c>
      <c r="M61" s="272">
        <v>0.4</v>
      </c>
      <c r="N61" s="273">
        <v>8750000</v>
      </c>
      <c r="O61" s="272">
        <f t="shared" si="47"/>
        <v>0.25</v>
      </c>
      <c r="P61" s="272">
        <v>0.2</v>
      </c>
      <c r="Q61" s="273">
        <v>8750000</v>
      </c>
      <c r="R61" s="272">
        <f t="shared" si="48"/>
        <v>0.25</v>
      </c>
      <c r="S61" s="272">
        <v>0.2</v>
      </c>
      <c r="T61" s="273">
        <v>8750000</v>
      </c>
      <c r="U61" s="272">
        <f t="shared" si="49"/>
        <v>0.25</v>
      </c>
      <c r="V61" s="272">
        <v>0.2</v>
      </c>
      <c r="W61" s="273">
        <v>8750000</v>
      </c>
      <c r="X61" s="272">
        <f t="shared" si="50"/>
        <v>0.25</v>
      </c>
      <c r="Y61" s="274">
        <f t="shared" si="51"/>
        <v>1</v>
      </c>
      <c r="Z61" s="275">
        <f t="shared" si="51"/>
        <v>35000000</v>
      </c>
      <c r="AA61" s="724"/>
      <c r="AB61" s="248"/>
      <c r="AC61" s="262">
        <f t="shared" si="33"/>
        <v>1</v>
      </c>
      <c r="AD61" s="248"/>
      <c r="AE61" s="262">
        <f t="shared" si="7"/>
        <v>1</v>
      </c>
      <c r="AF61" s="262">
        <f t="shared" si="0"/>
        <v>1</v>
      </c>
      <c r="AG61" s="248"/>
      <c r="AH61" s="248"/>
      <c r="AI61" s="248"/>
    </row>
    <row r="62" spans="1:35" ht="39.75" customHeight="1">
      <c r="A62" s="342"/>
      <c r="B62" s="361"/>
      <c r="C62" s="362"/>
      <c r="D62" s="363"/>
      <c r="E62" s="364"/>
      <c r="F62" s="266"/>
      <c r="G62" s="266"/>
      <c r="H62" s="371" t="s">
        <v>396</v>
      </c>
      <c r="I62" s="344" t="s">
        <v>397</v>
      </c>
      <c r="J62" s="334">
        <v>43</v>
      </c>
      <c r="K62" s="330" t="s">
        <v>398</v>
      </c>
      <c r="L62" s="327">
        <f t="shared" si="52"/>
        <v>5000000</v>
      </c>
      <c r="M62" s="272">
        <v>0.4</v>
      </c>
      <c r="N62" s="273">
        <v>0</v>
      </c>
      <c r="O62" s="272">
        <f t="shared" si="47"/>
        <v>0</v>
      </c>
      <c r="P62" s="272">
        <v>0.2</v>
      </c>
      <c r="Q62" s="273">
        <v>0</v>
      </c>
      <c r="R62" s="272">
        <f t="shared" si="48"/>
        <v>0</v>
      </c>
      <c r="S62" s="272">
        <v>0.2</v>
      </c>
      <c r="T62" s="273">
        <v>0</v>
      </c>
      <c r="U62" s="272">
        <f t="shared" si="49"/>
        <v>0</v>
      </c>
      <c r="V62" s="272">
        <v>0.2</v>
      </c>
      <c r="W62" s="273">
        <v>5000000</v>
      </c>
      <c r="X62" s="272">
        <f t="shared" si="50"/>
        <v>1</v>
      </c>
      <c r="Y62" s="274">
        <f t="shared" si="51"/>
        <v>1</v>
      </c>
      <c r="Z62" s="275">
        <f t="shared" si="51"/>
        <v>5000000</v>
      </c>
      <c r="AA62" s="375" t="s">
        <v>270</v>
      </c>
      <c r="AB62" s="248"/>
      <c r="AC62" s="262">
        <f t="shared" si="33"/>
        <v>1</v>
      </c>
      <c r="AD62" s="248"/>
      <c r="AE62" s="262">
        <f t="shared" si="7"/>
        <v>1</v>
      </c>
      <c r="AF62" s="262">
        <f t="shared" si="0"/>
        <v>1</v>
      </c>
      <c r="AG62" s="248"/>
      <c r="AH62" s="248"/>
      <c r="AI62" s="248"/>
    </row>
    <row r="63" spans="1:35" ht="57.75" customHeight="1">
      <c r="A63" s="342"/>
      <c r="B63" s="361"/>
      <c r="C63" s="362"/>
      <c r="D63" s="363"/>
      <c r="E63" s="364"/>
      <c r="F63" s="266"/>
      <c r="G63" s="266"/>
      <c r="H63" s="371" t="s">
        <v>399</v>
      </c>
      <c r="I63" s="344" t="s">
        <v>239</v>
      </c>
      <c r="J63" s="334">
        <v>5</v>
      </c>
      <c r="K63" s="330" t="s">
        <v>241</v>
      </c>
      <c r="L63" s="327">
        <f t="shared" si="52"/>
        <v>2500000</v>
      </c>
      <c r="M63" s="272">
        <v>0.4</v>
      </c>
      <c r="N63" s="273">
        <v>0</v>
      </c>
      <c r="O63" s="272">
        <f t="shared" si="47"/>
        <v>0</v>
      </c>
      <c r="P63" s="272">
        <v>0.2</v>
      </c>
      <c r="Q63" s="273">
        <v>0</v>
      </c>
      <c r="R63" s="272">
        <f t="shared" si="48"/>
        <v>0</v>
      </c>
      <c r="S63" s="272">
        <v>0.2</v>
      </c>
      <c r="T63" s="273">
        <v>2500000</v>
      </c>
      <c r="U63" s="272">
        <f t="shared" si="49"/>
        <v>1</v>
      </c>
      <c r="V63" s="272">
        <v>0.2</v>
      </c>
      <c r="W63" s="273">
        <v>0</v>
      </c>
      <c r="X63" s="272">
        <f t="shared" si="50"/>
        <v>0</v>
      </c>
      <c r="Y63" s="274">
        <f t="shared" si="51"/>
        <v>1</v>
      </c>
      <c r="Z63" s="275">
        <f t="shared" si="51"/>
        <v>2500000</v>
      </c>
      <c r="AA63" s="391" t="s">
        <v>266</v>
      </c>
      <c r="AB63" s="248"/>
      <c r="AC63" s="262">
        <f t="shared" si="33"/>
        <v>1</v>
      </c>
      <c r="AD63" s="248"/>
      <c r="AE63" s="262">
        <f t="shared" si="7"/>
        <v>1</v>
      </c>
      <c r="AF63" s="262">
        <f t="shared" si="0"/>
        <v>1</v>
      </c>
      <c r="AG63" s="248"/>
      <c r="AH63" s="248"/>
      <c r="AI63" s="248"/>
    </row>
    <row r="64" spans="1:35" ht="57" customHeight="1">
      <c r="A64" s="342"/>
      <c r="B64" s="361"/>
      <c r="C64" s="362"/>
      <c r="D64" s="363"/>
      <c r="E64" s="364"/>
      <c r="F64" s="266"/>
      <c r="G64" s="266"/>
      <c r="H64" s="371" t="s">
        <v>225</v>
      </c>
      <c r="I64" s="344" t="s">
        <v>400</v>
      </c>
      <c r="J64" s="334">
        <v>100</v>
      </c>
      <c r="K64" s="330" t="s">
        <v>401</v>
      </c>
      <c r="L64" s="327">
        <f t="shared" si="52"/>
        <v>120000000</v>
      </c>
      <c r="M64" s="272">
        <v>0.2</v>
      </c>
      <c r="N64" s="273">
        <v>0</v>
      </c>
      <c r="O64" s="272">
        <f t="shared" si="47"/>
        <v>0</v>
      </c>
      <c r="P64" s="272">
        <v>0.8</v>
      </c>
      <c r="Q64" s="273">
        <v>120000000</v>
      </c>
      <c r="R64" s="272">
        <f t="shared" si="48"/>
        <v>1</v>
      </c>
      <c r="S64" s="272">
        <v>0</v>
      </c>
      <c r="T64" s="273">
        <v>0</v>
      </c>
      <c r="U64" s="272">
        <f t="shared" si="49"/>
        <v>0</v>
      </c>
      <c r="V64" s="272">
        <v>0</v>
      </c>
      <c r="W64" s="273">
        <v>0</v>
      </c>
      <c r="X64" s="272">
        <f t="shared" si="50"/>
        <v>0</v>
      </c>
      <c r="Y64" s="274"/>
      <c r="Z64" s="275"/>
      <c r="AA64" s="391" t="s">
        <v>266</v>
      </c>
      <c r="AB64" s="248"/>
      <c r="AC64" s="262">
        <f t="shared" si="33"/>
        <v>1</v>
      </c>
      <c r="AD64" s="248"/>
      <c r="AE64" s="262">
        <f t="shared" si="7"/>
        <v>1</v>
      </c>
      <c r="AF64" s="262">
        <f t="shared" si="0"/>
        <v>1</v>
      </c>
      <c r="AG64" s="248"/>
      <c r="AH64" s="248"/>
      <c r="AI64" s="248"/>
    </row>
    <row r="65" spans="1:54" ht="45" customHeight="1">
      <c r="A65" s="342"/>
      <c r="B65" s="361"/>
      <c r="C65" s="362"/>
      <c r="D65" s="363"/>
      <c r="E65" s="364"/>
      <c r="F65" s="266"/>
      <c r="G65" s="266"/>
      <c r="H65" s="371" t="s">
        <v>402</v>
      </c>
      <c r="I65" s="344" t="s">
        <v>403</v>
      </c>
      <c r="J65" s="334">
        <v>1</v>
      </c>
      <c r="K65" s="330" t="s">
        <v>404</v>
      </c>
      <c r="L65" s="327">
        <f t="shared" si="52"/>
        <v>1750000</v>
      </c>
      <c r="M65" s="272">
        <v>0.4</v>
      </c>
      <c r="N65" s="273">
        <v>1750000</v>
      </c>
      <c r="O65" s="272">
        <f t="shared" si="47"/>
        <v>1</v>
      </c>
      <c r="P65" s="272">
        <v>0.2</v>
      </c>
      <c r="Q65" s="273">
        <v>0</v>
      </c>
      <c r="R65" s="272">
        <f t="shared" si="48"/>
        <v>0</v>
      </c>
      <c r="S65" s="272">
        <v>0.2</v>
      </c>
      <c r="T65" s="273">
        <v>0</v>
      </c>
      <c r="U65" s="272">
        <f t="shared" si="49"/>
        <v>0</v>
      </c>
      <c r="V65" s="272">
        <v>0.2</v>
      </c>
      <c r="W65" s="273">
        <v>0</v>
      </c>
      <c r="X65" s="272">
        <f t="shared" si="50"/>
        <v>0</v>
      </c>
      <c r="Y65" s="274"/>
      <c r="Z65" s="275"/>
      <c r="AA65" s="375" t="s">
        <v>268</v>
      </c>
      <c r="AB65" s="248"/>
      <c r="AC65" s="262">
        <f t="shared" si="33"/>
        <v>1</v>
      </c>
      <c r="AD65" s="248"/>
      <c r="AE65" s="262">
        <f t="shared" si="7"/>
        <v>1</v>
      </c>
      <c r="AF65" s="262">
        <f t="shared" si="0"/>
        <v>1</v>
      </c>
      <c r="AG65" s="248"/>
      <c r="AH65" s="248"/>
      <c r="AI65" s="248"/>
    </row>
    <row r="66" spans="1:54" ht="51.75" customHeight="1">
      <c r="A66" s="348"/>
      <c r="B66" s="366"/>
      <c r="C66" s="300"/>
      <c r="D66" s="367"/>
      <c r="E66" s="368"/>
      <c r="F66" s="266"/>
      <c r="G66" s="266"/>
      <c r="H66" s="371" t="s">
        <v>405</v>
      </c>
      <c r="I66" s="344" t="s">
        <v>406</v>
      </c>
      <c r="J66" s="334">
        <v>11</v>
      </c>
      <c r="K66" s="330" t="s">
        <v>182</v>
      </c>
      <c r="L66" s="327">
        <f t="shared" si="52"/>
        <v>41250000</v>
      </c>
      <c r="M66" s="272">
        <v>0.4</v>
      </c>
      <c r="N66" s="273">
        <v>20625000</v>
      </c>
      <c r="O66" s="272">
        <f t="shared" si="47"/>
        <v>0.5</v>
      </c>
      <c r="P66" s="272">
        <v>0.2</v>
      </c>
      <c r="Q66" s="273">
        <v>0</v>
      </c>
      <c r="R66" s="272">
        <f t="shared" si="48"/>
        <v>0</v>
      </c>
      <c r="S66" s="272">
        <v>0.2</v>
      </c>
      <c r="T66" s="273">
        <v>20625000</v>
      </c>
      <c r="U66" s="272">
        <f t="shared" si="49"/>
        <v>0.5</v>
      </c>
      <c r="V66" s="272">
        <v>0.2</v>
      </c>
      <c r="W66" s="273">
        <v>0</v>
      </c>
      <c r="X66" s="272">
        <f t="shared" si="50"/>
        <v>0</v>
      </c>
      <c r="Y66" s="274"/>
      <c r="Z66" s="275"/>
      <c r="AA66" s="375" t="s">
        <v>268</v>
      </c>
      <c r="AB66" s="248"/>
      <c r="AC66" s="262">
        <f t="shared" si="33"/>
        <v>1</v>
      </c>
      <c r="AD66" s="248"/>
      <c r="AE66" s="262">
        <f t="shared" si="7"/>
        <v>1</v>
      </c>
      <c r="AF66" s="262">
        <f t="shared" si="0"/>
        <v>1</v>
      </c>
      <c r="AG66" s="248"/>
      <c r="AH66" s="248"/>
      <c r="AI66" s="248"/>
    </row>
    <row r="67" spans="1:54" ht="15.75" customHeight="1">
      <c r="A67" s="348"/>
      <c r="B67" s="392"/>
      <c r="C67" s="309"/>
      <c r="D67" s="308"/>
      <c r="E67" s="309"/>
      <c r="F67" s="265"/>
      <c r="G67" s="266"/>
      <c r="H67" s="386"/>
      <c r="I67" s="386"/>
      <c r="J67" s="387"/>
      <c r="K67" s="242"/>
      <c r="L67" s="245"/>
      <c r="M67" s="357"/>
      <c r="N67" s="274"/>
      <c r="O67" s="357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47"/>
      <c r="AB67" s="248"/>
      <c r="AC67" s="248"/>
      <c r="AD67" s="248"/>
      <c r="AE67" s="262">
        <f t="shared" si="7"/>
        <v>0</v>
      </c>
      <c r="AF67" s="262">
        <f t="shared" si="0"/>
        <v>0</v>
      </c>
      <c r="AG67" s="248"/>
      <c r="AH67" s="248"/>
      <c r="AI67" s="248"/>
    </row>
    <row r="68" spans="1:54" ht="54.75" customHeight="1">
      <c r="A68" s="317">
        <v>6</v>
      </c>
      <c r="B68" s="337" t="s">
        <v>375</v>
      </c>
      <c r="C68" s="337" t="s">
        <v>376</v>
      </c>
      <c r="D68" s="721" t="s">
        <v>377</v>
      </c>
      <c r="E68" s="719"/>
      <c r="F68" s="251"/>
      <c r="G68" s="252"/>
      <c r="H68" s="370" t="s">
        <v>231</v>
      </c>
      <c r="I68" s="370" t="s">
        <v>379</v>
      </c>
      <c r="J68" s="255">
        <f>SUM(M68,P68,S68,V68)</f>
        <v>0.99999999999999989</v>
      </c>
      <c r="K68" s="256" t="s">
        <v>85</v>
      </c>
      <c r="L68" s="257">
        <f>SUM(L69:L70)</f>
        <v>30250000</v>
      </c>
      <c r="M68" s="258">
        <f>SUM(M69:M70)/2</f>
        <v>0.7</v>
      </c>
      <c r="N68" s="257">
        <f>SUM(N69:N70)</f>
        <v>5000000</v>
      </c>
      <c r="O68" s="258">
        <f t="shared" ref="O68:P68" si="53">SUM(O69:O70)/2</f>
        <v>0.5</v>
      </c>
      <c r="P68" s="258">
        <f t="shared" si="53"/>
        <v>0.1</v>
      </c>
      <c r="Q68" s="257">
        <f>SUM(Q69:Q70)</f>
        <v>0</v>
      </c>
      <c r="R68" s="258">
        <f t="shared" ref="R68:S68" si="54">SUM(R69:R70)/2</f>
        <v>0</v>
      </c>
      <c r="S68" s="258">
        <f t="shared" si="54"/>
        <v>0.1</v>
      </c>
      <c r="T68" s="257">
        <f>SUM(T69:T70)</f>
        <v>25250000</v>
      </c>
      <c r="U68" s="258">
        <f t="shared" ref="U68:V68" si="55">SUM(U69:U70)/2</f>
        <v>0.5</v>
      </c>
      <c r="V68" s="258">
        <f t="shared" si="55"/>
        <v>0.1</v>
      </c>
      <c r="W68" s="257">
        <f>SUM(W69:W70)</f>
        <v>0</v>
      </c>
      <c r="X68" s="258">
        <f>SUM(X69:X70)/2</f>
        <v>0</v>
      </c>
      <c r="Y68" s="258">
        <f>SUM(M68,P68,S68,V68)</f>
        <v>0.99999999999999989</v>
      </c>
      <c r="Z68" s="340">
        <f>SUM(N68,Q68,T68,W68)</f>
        <v>30250000</v>
      </c>
      <c r="AA68" s="341"/>
      <c r="AB68" s="262"/>
      <c r="AC68" s="262">
        <f t="shared" si="33"/>
        <v>0.99999999999999989</v>
      </c>
      <c r="AD68" s="262"/>
      <c r="AE68" s="262">
        <f t="shared" si="7"/>
        <v>0.99999999999999989</v>
      </c>
      <c r="AF68" s="262">
        <f t="shared" si="0"/>
        <v>1</v>
      </c>
      <c r="AG68" s="248"/>
      <c r="AH68" s="248"/>
      <c r="AI68" s="248"/>
    </row>
    <row r="69" spans="1:54" ht="54" customHeight="1">
      <c r="A69" s="342"/>
      <c r="B69" s="328"/>
      <c r="C69" s="328"/>
      <c r="D69" s="264"/>
      <c r="E69" s="360"/>
      <c r="F69" s="300"/>
      <c r="G69" s="300"/>
      <c r="H69" s="376" t="s">
        <v>407</v>
      </c>
      <c r="I69" s="377" t="s">
        <v>408</v>
      </c>
      <c r="J69" s="378">
        <v>15</v>
      </c>
      <c r="K69" s="379" t="s">
        <v>242</v>
      </c>
      <c r="L69" s="380">
        <f t="shared" ref="L69:L70" si="56">SUM(N69,Q69,T69,W69)</f>
        <v>5000000</v>
      </c>
      <c r="M69" s="272">
        <v>1</v>
      </c>
      <c r="N69" s="273">
        <v>5000000</v>
      </c>
      <c r="O69" s="272">
        <f t="shared" ref="O69:O70" si="57">N69/L69</f>
        <v>1</v>
      </c>
      <c r="P69" s="272">
        <v>0</v>
      </c>
      <c r="Q69" s="273">
        <v>0</v>
      </c>
      <c r="R69" s="272">
        <f t="shared" ref="R69:R70" si="58">Q69/L69</f>
        <v>0</v>
      </c>
      <c r="S69" s="272">
        <v>0</v>
      </c>
      <c r="T69" s="273">
        <v>0</v>
      </c>
      <c r="U69" s="272">
        <f t="shared" ref="U69:U70" si="59">T69/L69</f>
        <v>0</v>
      </c>
      <c r="V69" s="272">
        <v>0</v>
      </c>
      <c r="W69" s="273">
        <v>0</v>
      </c>
      <c r="X69" s="272">
        <f t="shared" ref="X69:X70" si="60">W69/L69</f>
        <v>0</v>
      </c>
      <c r="Y69" s="303">
        <f t="shared" ref="Y69:Z70" si="61">SUM(M69,P69,S69,V69)</f>
        <v>1</v>
      </c>
      <c r="Z69" s="304">
        <f t="shared" si="61"/>
        <v>5000000</v>
      </c>
      <c r="AA69" s="393" t="s">
        <v>266</v>
      </c>
      <c r="AB69" s="248"/>
      <c r="AC69" s="262">
        <f t="shared" si="33"/>
        <v>1</v>
      </c>
      <c r="AD69" s="248"/>
      <c r="AE69" s="262">
        <f t="shared" si="7"/>
        <v>1</v>
      </c>
      <c r="AF69" s="262">
        <f t="shared" si="0"/>
        <v>1</v>
      </c>
      <c r="AG69" s="248"/>
      <c r="AH69" s="248"/>
      <c r="AI69" s="248"/>
    </row>
    <row r="70" spans="1:54" ht="73.5" customHeight="1">
      <c r="A70" s="348"/>
      <c r="B70" s="335"/>
      <c r="C70" s="335"/>
      <c r="D70" s="394"/>
      <c r="E70" s="395"/>
      <c r="F70" s="300"/>
      <c r="G70" s="300"/>
      <c r="H70" s="376" t="s">
        <v>233</v>
      </c>
      <c r="I70" s="396" t="s">
        <v>409</v>
      </c>
      <c r="J70" s="334">
        <v>50</v>
      </c>
      <c r="K70" s="397" t="s">
        <v>242</v>
      </c>
      <c r="L70" s="327">
        <f t="shared" si="56"/>
        <v>25250000</v>
      </c>
      <c r="M70" s="272">
        <v>0.4</v>
      </c>
      <c r="N70" s="273">
        <v>0</v>
      </c>
      <c r="O70" s="272">
        <f t="shared" si="57"/>
        <v>0</v>
      </c>
      <c r="P70" s="272">
        <v>0.2</v>
      </c>
      <c r="Q70" s="273">
        <v>0</v>
      </c>
      <c r="R70" s="272">
        <f t="shared" si="58"/>
        <v>0</v>
      </c>
      <c r="S70" s="272">
        <v>0.2</v>
      </c>
      <c r="T70" s="273">
        <v>25250000</v>
      </c>
      <c r="U70" s="272">
        <f t="shared" si="59"/>
        <v>1</v>
      </c>
      <c r="V70" s="272">
        <v>0.2</v>
      </c>
      <c r="W70" s="273">
        <v>0</v>
      </c>
      <c r="X70" s="272">
        <f t="shared" si="60"/>
        <v>0</v>
      </c>
      <c r="Y70" s="272">
        <f t="shared" si="61"/>
        <v>1</v>
      </c>
      <c r="Z70" s="273">
        <f t="shared" si="61"/>
        <v>25250000</v>
      </c>
      <c r="AA70" s="375" t="s">
        <v>268</v>
      </c>
      <c r="AB70" s="248"/>
      <c r="AC70" s="262">
        <f t="shared" si="33"/>
        <v>1</v>
      </c>
      <c r="AD70" s="248"/>
      <c r="AE70" s="262">
        <f t="shared" si="7"/>
        <v>1</v>
      </c>
      <c r="AF70" s="262">
        <f t="shared" si="0"/>
        <v>1</v>
      </c>
      <c r="AG70" s="248"/>
      <c r="AH70" s="248"/>
      <c r="AI70" s="248"/>
    </row>
    <row r="71" spans="1:54" ht="19.5" customHeight="1" thickBot="1">
      <c r="A71" s="398"/>
      <c r="B71" s="399"/>
      <c r="C71" s="400"/>
      <c r="D71" s="401"/>
      <c r="E71" s="402"/>
      <c r="F71" s="403"/>
      <c r="G71" s="403"/>
      <c r="H71" s="404"/>
      <c r="I71" s="404"/>
      <c r="J71" s="405"/>
      <c r="K71" s="406"/>
      <c r="L71" s="407"/>
      <c r="M71" s="408"/>
      <c r="N71" s="409"/>
      <c r="O71" s="408"/>
      <c r="P71" s="409"/>
      <c r="Q71" s="409"/>
      <c r="R71" s="409"/>
      <c r="S71" s="409"/>
      <c r="T71" s="409"/>
      <c r="U71" s="409"/>
      <c r="V71" s="409"/>
      <c r="W71" s="409"/>
      <c r="X71" s="409"/>
      <c r="Y71" s="410"/>
      <c r="Z71" s="410"/>
      <c r="AA71" s="411"/>
      <c r="AB71" s="248"/>
      <c r="AC71" s="248"/>
      <c r="AD71" s="248"/>
      <c r="AE71" s="262">
        <f t="shared" si="7"/>
        <v>0</v>
      </c>
      <c r="AF71" s="248"/>
      <c r="AG71" s="248"/>
      <c r="AH71" s="248"/>
      <c r="AI71" s="248"/>
    </row>
    <row r="72" spans="1:54" s="412" customFormat="1">
      <c r="A72" s="189"/>
      <c r="B72" s="190"/>
      <c r="C72" s="190"/>
      <c r="D72" s="191"/>
      <c r="E72" s="190"/>
      <c r="F72" s="190"/>
      <c r="G72" s="190"/>
      <c r="H72" s="190"/>
      <c r="I72" s="190"/>
      <c r="J72" s="192"/>
      <c r="K72" s="189"/>
      <c r="L72" s="193"/>
      <c r="M72" s="194"/>
      <c r="N72" s="195"/>
      <c r="O72" s="194"/>
      <c r="P72" s="196"/>
      <c r="Q72" s="193"/>
      <c r="R72" s="193"/>
      <c r="S72" s="196"/>
      <c r="T72" s="193"/>
      <c r="U72" s="193"/>
      <c r="V72" s="196"/>
      <c r="W72" s="193"/>
      <c r="X72" s="193"/>
      <c r="Y72" s="193"/>
      <c r="Z72" s="193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</row>
    <row r="74" spans="1:54" ht="18.75" customHeight="1">
      <c r="L74" s="413">
        <f>SUM(L14,L31,L39,L43,L51,L55,L68)</f>
        <v>4001545000</v>
      </c>
      <c r="S74" s="414" t="s">
        <v>410</v>
      </c>
      <c r="T74" s="415"/>
      <c r="U74" s="415"/>
      <c r="V74" s="416"/>
      <c r="W74" s="417"/>
      <c r="X74" s="417"/>
      <c r="Y74" s="418"/>
    </row>
    <row r="75" spans="1:54" ht="8.25" customHeight="1">
      <c r="S75" s="414"/>
      <c r="T75" s="415"/>
      <c r="U75" s="415"/>
      <c r="V75" s="416"/>
      <c r="W75" s="417"/>
      <c r="X75" s="417"/>
      <c r="Y75" s="418"/>
    </row>
    <row r="76" spans="1:54" ht="19.5">
      <c r="S76" s="419" t="s">
        <v>274</v>
      </c>
      <c r="T76" s="419"/>
      <c r="U76" s="419"/>
      <c r="V76" s="419"/>
      <c r="W76" s="420"/>
      <c r="X76" s="420"/>
      <c r="Y76" s="418"/>
    </row>
    <row r="77" spans="1:54" ht="19.5">
      <c r="S77" s="421"/>
      <c r="T77" s="415"/>
      <c r="U77" s="415"/>
      <c r="V77" s="416"/>
      <c r="W77" s="190"/>
      <c r="X77" s="190"/>
      <c r="Y77" s="190"/>
    </row>
    <row r="78" spans="1:54" ht="19.5">
      <c r="S78" s="421"/>
      <c r="T78" s="415"/>
      <c r="U78" s="415"/>
      <c r="V78" s="422"/>
      <c r="W78" s="423"/>
      <c r="X78" s="423"/>
      <c r="Y78" s="418"/>
    </row>
    <row r="79" spans="1:54" ht="19.5">
      <c r="R79" s="190"/>
      <c r="S79" s="416"/>
      <c r="T79" s="416"/>
      <c r="U79" s="416"/>
      <c r="V79" s="424"/>
      <c r="W79" s="425"/>
      <c r="X79" s="425"/>
      <c r="Y79" s="418"/>
    </row>
    <row r="80" spans="1:54" ht="19.5">
      <c r="S80" s="426" t="s">
        <v>411</v>
      </c>
      <c r="T80" s="415"/>
      <c r="U80" s="415"/>
      <c r="V80" s="424"/>
      <c r="W80" s="425"/>
      <c r="X80" s="425"/>
      <c r="Y80" s="418"/>
    </row>
    <row r="81" spans="19:25" ht="19.5">
      <c r="S81" s="424" t="s">
        <v>412</v>
      </c>
      <c r="T81" s="415"/>
      <c r="U81" s="415"/>
      <c r="V81" s="416"/>
      <c r="W81" s="427"/>
      <c r="X81" s="427"/>
      <c r="Y81" s="418"/>
    </row>
    <row r="82" spans="19:25" ht="15">
      <c r="V82" s="190"/>
      <c r="W82" s="425"/>
      <c r="X82" s="425"/>
      <c r="Y82" s="418"/>
    </row>
    <row r="83" spans="19:25" ht="15">
      <c r="V83" s="428"/>
      <c r="W83" s="418"/>
      <c r="X83" s="418"/>
      <c r="Y83" s="418"/>
    </row>
  </sheetData>
  <mergeCells count="57">
    <mergeCell ref="A2:AA2"/>
    <mergeCell ref="A3:AA3"/>
    <mergeCell ref="A4:AA4"/>
    <mergeCell ref="A8:A11"/>
    <mergeCell ref="B8:B11"/>
    <mergeCell ref="C8:C11"/>
    <mergeCell ref="D8:E11"/>
    <mergeCell ref="F8:G10"/>
    <mergeCell ref="H8:H11"/>
    <mergeCell ref="I8:I11"/>
    <mergeCell ref="Z10:Z11"/>
    <mergeCell ref="J10:K11"/>
    <mergeCell ref="L10:L11"/>
    <mergeCell ref="N10:O10"/>
    <mergeCell ref="Q10:R10"/>
    <mergeCell ref="T10:U10"/>
    <mergeCell ref="AZ8:BB8"/>
    <mergeCell ref="J8:L9"/>
    <mergeCell ref="M8:X8"/>
    <mergeCell ref="Y8:Z9"/>
    <mergeCell ref="AA8:AA10"/>
    <mergeCell ref="AK8:AL8"/>
    <mergeCell ref="AM8:AN8"/>
    <mergeCell ref="M9:O9"/>
    <mergeCell ref="P9:R9"/>
    <mergeCell ref="S9:U9"/>
    <mergeCell ref="V9:X9"/>
    <mergeCell ref="AO8:AP8"/>
    <mergeCell ref="AR8:AS8"/>
    <mergeCell ref="AT8:AU8"/>
    <mergeCell ref="AV8:AV10"/>
    <mergeCell ref="AW8:AY8"/>
    <mergeCell ref="W10:X10"/>
    <mergeCell ref="D51:E51"/>
    <mergeCell ref="B14:B18"/>
    <mergeCell ref="C14:C18"/>
    <mergeCell ref="E14:E18"/>
    <mergeCell ref="J12:L12"/>
    <mergeCell ref="M12:O12"/>
    <mergeCell ref="P12:R12"/>
    <mergeCell ref="S12:U12"/>
    <mergeCell ref="V12:X12"/>
    <mergeCell ref="AA15:AA29"/>
    <mergeCell ref="E19:E23"/>
    <mergeCell ref="B31:B32"/>
    <mergeCell ref="C31:C32"/>
    <mergeCell ref="AA32:AA37"/>
    <mergeCell ref="AA40:AA41"/>
    <mergeCell ref="B43:B46"/>
    <mergeCell ref="C43:C46"/>
    <mergeCell ref="D43:E45"/>
    <mergeCell ref="AA44:AA49"/>
    <mergeCell ref="B55:B60"/>
    <mergeCell ref="C55:C60"/>
    <mergeCell ref="D55:E58"/>
    <mergeCell ref="AA60:AA61"/>
    <mergeCell ref="D68:E68"/>
  </mergeCells>
  <pageMargins left="0.39370078740157483" right="0.39370078740157483" top="0.98425196850393704" bottom="0.98425196850393704" header="0.31496062992125984" footer="0.31496062992125984"/>
  <pageSetup paperSize="9" scale="55" orientation="landscape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1"/>
  <sheetViews>
    <sheetView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252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60" t="s">
        <v>17</v>
      </c>
      <c r="B5" s="862" t="s">
        <v>33</v>
      </c>
      <c r="C5" s="862" t="s">
        <v>8</v>
      </c>
      <c r="D5" s="862" t="s">
        <v>20</v>
      </c>
      <c r="E5" s="864" t="s">
        <v>21</v>
      </c>
    </row>
    <row r="6" spans="1:5">
      <c r="A6" s="861"/>
      <c r="B6" s="863"/>
      <c r="C6" s="863"/>
      <c r="D6" s="863"/>
      <c r="E6" s="865"/>
    </row>
    <row r="7" spans="1:5" ht="29.25" customHeight="1">
      <c r="A7" s="875">
        <f>'PK ES3'!B9</f>
        <v>0</v>
      </c>
      <c r="B7" s="856"/>
      <c r="C7" s="856"/>
      <c r="D7" s="856"/>
      <c r="E7" s="857"/>
    </row>
    <row r="8" spans="1:5" ht="30" customHeight="1">
      <c r="A8" s="4">
        <v>1</v>
      </c>
      <c r="B8" s="33">
        <f>'RENCANA AKSI 2020'!I6</f>
        <v>0</v>
      </c>
      <c r="C8" s="33">
        <f>'RENCANA AKSI 2020'!J6</f>
        <v>0</v>
      </c>
      <c r="D8" s="6"/>
      <c r="E8" s="7"/>
    </row>
    <row r="9" spans="1:5" ht="30" customHeight="1">
      <c r="A9" s="8">
        <v>2</v>
      </c>
      <c r="B9" s="33">
        <f>'RENCANA AKSI 2020'!I7</f>
        <v>0</v>
      </c>
      <c r="C9" s="33">
        <f>'RENCANA AKSI 2020'!J7</f>
        <v>0</v>
      </c>
      <c r="D9" s="10"/>
      <c r="E9" s="11"/>
    </row>
    <row r="10" spans="1:5" ht="30" customHeight="1">
      <c r="A10" s="4">
        <v>3</v>
      </c>
      <c r="B10" s="33" t="str">
        <f>'RENCANA AKSI 2020'!I9</f>
        <v>Penyediaan Jasa Komunikasi Sumber daya air dan listrik</v>
      </c>
      <c r="C10" s="33" t="str">
        <f>'RENCANA AKSI 2020'!J9</f>
        <v>Jumlah tagihan rekening telepon, air dan listrik yang terbayar</v>
      </c>
      <c r="D10" s="10" t="s">
        <v>93</v>
      </c>
      <c r="E10" s="13">
        <v>2</v>
      </c>
    </row>
    <row r="11" spans="1:5" ht="30" customHeight="1">
      <c r="A11" s="8">
        <v>4</v>
      </c>
      <c r="B11" s="12"/>
      <c r="C11" s="9"/>
      <c r="D11" s="10"/>
      <c r="E11" s="13"/>
    </row>
    <row r="12" spans="1:5" ht="30" customHeight="1">
      <c r="A12" s="4"/>
      <c r="B12" s="12" t="s">
        <v>90</v>
      </c>
      <c r="C12" s="9" t="s">
        <v>91</v>
      </c>
      <c r="D12" s="10" t="s">
        <v>92</v>
      </c>
      <c r="E12" s="13">
        <v>1</v>
      </c>
    </row>
    <row r="13" spans="1:5" ht="30" customHeight="1">
      <c r="A13" s="4">
        <v>5</v>
      </c>
      <c r="B13" s="12"/>
      <c r="C13" s="9"/>
      <c r="D13" s="10"/>
      <c r="E13" s="13"/>
    </row>
    <row r="14" spans="1:5" ht="30" customHeight="1">
      <c r="A14" s="855" t="s">
        <v>34</v>
      </c>
      <c r="B14" s="856"/>
      <c r="C14" s="856"/>
      <c r="D14" s="856"/>
      <c r="E14" s="857"/>
    </row>
    <row r="15" spans="1:5" ht="30" customHeight="1">
      <c r="A15" s="8">
        <v>6</v>
      </c>
      <c r="B15" s="12"/>
      <c r="C15" s="12"/>
      <c r="D15" s="10"/>
      <c r="E15" s="14"/>
    </row>
    <row r="16" spans="1:5" ht="30" customHeight="1">
      <c r="A16" s="8">
        <v>7</v>
      </c>
      <c r="B16" s="12"/>
      <c r="C16" s="9"/>
      <c r="D16" s="10"/>
      <c r="E16" s="13"/>
    </row>
    <row r="17" spans="1:5" ht="30" customHeight="1">
      <c r="A17" s="8">
        <v>8</v>
      </c>
      <c r="B17" s="12"/>
      <c r="C17" s="9"/>
      <c r="D17" s="10"/>
      <c r="E17" s="15"/>
    </row>
    <row r="18" spans="1:5" ht="30" customHeight="1">
      <c r="A18" s="8">
        <v>9</v>
      </c>
      <c r="B18" s="12"/>
      <c r="C18" s="9"/>
      <c r="D18" s="10"/>
      <c r="E18" s="15"/>
    </row>
    <row r="19" spans="1:5" ht="30" customHeight="1">
      <c r="A19" s="8">
        <v>10</v>
      </c>
      <c r="B19" s="12"/>
      <c r="C19" s="9"/>
      <c r="D19" s="10"/>
      <c r="E19" s="15"/>
    </row>
    <row r="20" spans="1:5" ht="30" customHeight="1">
      <c r="A20" s="855" t="s">
        <v>35</v>
      </c>
      <c r="B20" s="856"/>
      <c r="C20" s="856"/>
      <c r="D20" s="856"/>
      <c r="E20" s="857"/>
    </row>
    <row r="21" spans="1:5" ht="30" customHeight="1">
      <c r="A21" s="8">
        <v>11</v>
      </c>
      <c r="B21" s="12"/>
      <c r="C21" s="12"/>
      <c r="D21" s="10"/>
      <c r="E21" s="14"/>
    </row>
    <row r="22" spans="1:5" ht="30" customHeight="1">
      <c r="A22" s="16">
        <v>12</v>
      </c>
      <c r="B22" s="17"/>
      <c r="C22" s="17"/>
      <c r="D22" s="18"/>
      <c r="E22" s="19"/>
    </row>
    <row r="23" spans="1:5" ht="30" customHeight="1">
      <c r="A23" s="855" t="s">
        <v>36</v>
      </c>
      <c r="B23" s="856"/>
      <c r="C23" s="856"/>
      <c r="D23" s="856"/>
      <c r="E23" s="857"/>
    </row>
    <row r="24" spans="1:5" ht="30" customHeight="1">
      <c r="A24" s="16">
        <v>13</v>
      </c>
      <c r="B24" s="17"/>
      <c r="C24" s="17"/>
      <c r="D24" s="18"/>
      <c r="E24" s="20"/>
    </row>
    <row r="25" spans="1:5" ht="30" customHeight="1">
      <c r="A25" s="8">
        <v>14</v>
      </c>
      <c r="B25" s="12"/>
      <c r="C25" s="9"/>
      <c r="D25" s="10"/>
      <c r="E25" s="21"/>
    </row>
    <row r="26" spans="1:5" ht="30" customHeight="1" thickBot="1">
      <c r="A26" s="22">
        <v>15</v>
      </c>
      <c r="B26" s="23"/>
      <c r="C26" s="23"/>
      <c r="D26" s="24"/>
      <c r="E26" s="25"/>
    </row>
    <row r="28" spans="1:5">
      <c r="A28" s="26"/>
      <c r="B28" s="27" t="s">
        <v>37</v>
      </c>
      <c r="C28" s="27" t="s">
        <v>26</v>
      </c>
    </row>
    <row r="29" spans="1:5">
      <c r="A29" s="28">
        <v>1</v>
      </c>
      <c r="B29" s="29"/>
      <c r="C29" s="30" t="s">
        <v>27</v>
      </c>
    </row>
    <row r="30" spans="1:5">
      <c r="A30" s="31">
        <v>2</v>
      </c>
      <c r="B30" s="29"/>
      <c r="C30" s="32" t="s">
        <v>27</v>
      </c>
    </row>
    <row r="32" spans="1:5">
      <c r="C32" s="160" t="s">
        <v>262</v>
      </c>
    </row>
    <row r="34" spans="1:5">
      <c r="B34" s="169" t="s">
        <v>274</v>
      </c>
      <c r="C34" s="177" t="s">
        <v>257</v>
      </c>
    </row>
    <row r="35" spans="1:5">
      <c r="C35" s="177" t="s">
        <v>176</v>
      </c>
    </row>
    <row r="39" spans="1:5">
      <c r="B39" s="178" t="s">
        <v>275</v>
      </c>
      <c r="C39" s="170" t="s">
        <v>289</v>
      </c>
    </row>
    <row r="40" spans="1:5" s="185" customFormat="1" ht="18" customHeight="1">
      <c r="A40" s="184"/>
      <c r="B40" s="185" t="s">
        <v>276</v>
      </c>
      <c r="C40" s="186" t="s">
        <v>290</v>
      </c>
      <c r="D40" s="184"/>
      <c r="E40" s="184"/>
    </row>
    <row r="41" spans="1:5" s="185" customFormat="1" ht="16.5" customHeight="1">
      <c r="A41" s="184"/>
      <c r="B41" s="185" t="s">
        <v>282</v>
      </c>
      <c r="C41" s="186" t="s">
        <v>291</v>
      </c>
      <c r="D41" s="184"/>
      <c r="E41" s="184"/>
    </row>
  </sheetData>
  <mergeCells count="11">
    <mergeCell ref="A7:E7"/>
    <mergeCell ref="A14:E14"/>
    <mergeCell ref="A20:E20"/>
    <mergeCell ref="A23:E23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5" scale="77" orientation="portrait" verticalDpi="0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0"/>
  <sheetViews>
    <sheetView view="pageBreakPreview" topLeftCell="A7" zoomScaleNormal="120" zoomScaleSheetLayoutView="10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252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2020'!H7</f>
        <v>Program Pelayanan Administrasi Perkantoran</v>
      </c>
      <c r="B7" s="856"/>
      <c r="C7" s="856"/>
      <c r="D7" s="856"/>
      <c r="E7" s="857"/>
    </row>
    <row r="8" spans="1:5" ht="30" customHeight="1">
      <c r="A8" s="4">
        <v>1</v>
      </c>
      <c r="B8" s="454" t="s">
        <v>149</v>
      </c>
      <c r="C8" s="455" t="s">
        <v>150</v>
      </c>
      <c r="D8" s="456" t="s">
        <v>177</v>
      </c>
      <c r="E8" s="172">
        <f>'RENCANA AKSI 2020'!U7</f>
        <v>350</v>
      </c>
    </row>
    <row r="9" spans="1:5" ht="43.5" customHeight="1">
      <c r="A9" s="8">
        <v>2</v>
      </c>
      <c r="B9" s="33" t="str">
        <f>'RENCANA AKSI 2020'!I9</f>
        <v>Penyediaan Jasa Komunikasi Sumber daya air dan listrik</v>
      </c>
      <c r="C9" s="33" t="str">
        <f>'RENCANA AKSI 2020'!J9</f>
        <v>Jumlah tagihan rekening telepon, air dan listrik yang terbayar</v>
      </c>
      <c r="D9" s="158" t="str">
        <f>'RENCANA AKSI 2020'!K9</f>
        <v>tagihan</v>
      </c>
      <c r="E9" s="172">
        <f>'RENCANA AKSI 2020'!U9</f>
        <v>324</v>
      </c>
    </row>
    <row r="10" spans="1:5" ht="54" customHeight="1">
      <c r="A10" s="4">
        <v>3</v>
      </c>
      <c r="B10" s="33" t="str">
        <f>'RENCANA AKSI 2020'!I10</f>
        <v>Penyediaan Jasa Pemeliharaan dan Perizinan Kendaraan Dinas/ Operasional</v>
      </c>
      <c r="C10" s="33" t="str">
        <f>'RENCANA AKSI 2020'!J10</f>
        <v>Jumlah kendaraan dinas/operasional  yang dibayarkan pajak tahunannya dan penggantian STNK</v>
      </c>
      <c r="D10" s="158" t="str">
        <f>'RENCANA AKSI 2020'!K10</f>
        <v>unit</v>
      </c>
      <c r="E10" s="172">
        <f>'RENCANA AKSI 2020'!U10</f>
        <v>25</v>
      </c>
    </row>
    <row r="11" spans="1:5" ht="43.5" customHeight="1">
      <c r="A11" s="8">
        <v>4</v>
      </c>
      <c r="B11" s="33" t="str">
        <f>'RENCANA AKSI 2020'!I11</f>
        <v>Penyediaan jasa Administrasi Keuangan</v>
      </c>
      <c r="C11" s="33" t="str">
        <f>'RENCANA AKSI 2020'!J11</f>
        <v>Jumlah  Jasa Tenaga Administrasi Keuangan yang dibayarkan</v>
      </c>
      <c r="D11" s="158" t="str">
        <f>'RENCANA AKSI 2020'!K11</f>
        <v>jasa</v>
      </c>
      <c r="E11" s="172">
        <f>'RENCANA AKSI 2020'!U11</f>
        <v>522</v>
      </c>
    </row>
    <row r="12" spans="1:5" ht="54.75" customHeight="1">
      <c r="A12" s="4">
        <v>5</v>
      </c>
      <c r="B12" s="33" t="str">
        <f>'RENCANA AKSI 2020'!I12</f>
        <v>Penyediaan Jasa Kebersihan Kantor</v>
      </c>
      <c r="C12" s="33" t="str">
        <f>'RENCANA AKSI 2020'!J12</f>
        <v xml:space="preserve">Jumlah Jasa Petugas Kebersihan, Petugas Keamanan Kantor dan Operator Motor Kerampah yang dibayarkan </v>
      </c>
      <c r="D12" s="158" t="str">
        <f>'RENCANA AKSI 2020'!K12</f>
        <v>jasa</v>
      </c>
      <c r="E12" s="172">
        <f>'RENCANA AKSI 2020'!U12</f>
        <v>336</v>
      </c>
    </row>
    <row r="13" spans="1:5" ht="36" customHeight="1">
      <c r="A13" s="8">
        <v>6</v>
      </c>
      <c r="B13" s="33" t="str">
        <f>'RENCANA AKSI 2020'!I13</f>
        <v>Penyediaan komponen instalasi listrik/ penerangan bangunan</v>
      </c>
      <c r="C13" s="33" t="str">
        <f>'RENCANA AKSI 2020'!J13</f>
        <v>Jumlah bahan Komponen instalasi listrik / penerangan</v>
      </c>
      <c r="D13" s="158" t="str">
        <f>'RENCANA AKSI 2020'!K13</f>
        <v>bahan</v>
      </c>
      <c r="E13" s="172">
        <f>'RENCANA AKSI 2020'!U13</f>
        <v>183</v>
      </c>
    </row>
    <row r="14" spans="1:5" ht="30" customHeight="1">
      <c r="A14" s="4">
        <v>7</v>
      </c>
      <c r="B14" s="33" t="str">
        <f>'RENCANA AKSI 2020'!I14</f>
        <v>Penyediaan bahan bacaan dan peralihan perundang-undangan</v>
      </c>
      <c r="C14" s="33" t="str">
        <f>'RENCANA AKSI 2020'!J14</f>
        <v xml:space="preserve">Jumlah media cetak yang menjadi bahan bacaan </v>
      </c>
      <c r="D14" s="158" t="str">
        <f>'RENCANA AKSI 2020'!K14</f>
        <v>Examplar</v>
      </c>
      <c r="E14" s="172">
        <f>'RENCANA AKSI 2020'!U14</f>
        <v>360</v>
      </c>
    </row>
    <row r="15" spans="1:5" ht="30" customHeight="1">
      <c r="A15" s="8">
        <v>8</v>
      </c>
      <c r="B15" s="33" t="str">
        <f>'RENCANA AKSI 2020'!I15</f>
        <v>Rapat-Rapat Koordinasi dan Konsultasi di Luar Daerah</v>
      </c>
      <c r="C15" s="33" t="str">
        <f>'RENCANA AKSI 2020'!J15</f>
        <v>Jumlah Laporan perjalanan dinas yang dilakukan oleh Pejabat/Staf</v>
      </c>
      <c r="D15" s="158" t="str">
        <f>'RENCANA AKSI 2020'!K15</f>
        <v>Laporan</v>
      </c>
      <c r="E15" s="172">
        <f>'RENCANA AKSI 2020'!U15</f>
        <v>26</v>
      </c>
    </row>
    <row r="16" spans="1:5" ht="24" customHeight="1">
      <c r="A16" s="4">
        <v>9</v>
      </c>
      <c r="B16" s="33" t="str">
        <f>'RENCANA AKSI 2020'!I16</f>
        <v>Optimalisasi operasional kelurahan</v>
      </c>
      <c r="C16" s="33" t="str">
        <f>'RENCANA AKSI 2020'!J16</f>
        <v xml:space="preserve">Jumlah bahan Operasional  Kantor Kelurahan </v>
      </c>
      <c r="D16" s="158" t="str">
        <f>'RENCANA AKSI 2020'!K16</f>
        <v>bahan</v>
      </c>
      <c r="E16" s="172">
        <f>'RENCANA AKSI 2020'!U16</f>
        <v>4275</v>
      </c>
    </row>
    <row r="17" spans="1:5" ht="33" customHeight="1">
      <c r="A17" s="8">
        <v>10</v>
      </c>
      <c r="B17" s="33" t="str">
        <f>'RENCANA AKSI 2020'!I17</f>
        <v>Penunjang Penyelenggaraan kegiatan perkantoran</v>
      </c>
      <c r="C17" s="33" t="str">
        <f>'RENCANA AKSI 2020'!J17</f>
        <v xml:space="preserve">Jumlah penunjang penyelenggaraan kegiatan perkantoran </v>
      </c>
      <c r="D17" s="158" t="str">
        <f>'RENCANA AKSI 2020'!K17</f>
        <v>bahan</v>
      </c>
      <c r="E17" s="172">
        <f>'RENCANA AKSI 2020'!U17</f>
        <v>3327</v>
      </c>
    </row>
    <row r="18" spans="1:5" ht="32.25" customHeight="1">
      <c r="A18" s="4">
        <v>11</v>
      </c>
      <c r="B18" s="33" t="str">
        <f>'RENCANA AKSI 2020'!I18</f>
        <v>Penyediaan Jasa BPJS Ketenagakerjaan</v>
      </c>
      <c r="C18" s="33" t="str">
        <f>'RENCANA AKSI 2020'!J18</f>
        <v>Jumlah pembayaran yang dilakukan untuk Premi BPJS Ketenagakerjaan Tenaga Honorer</v>
      </c>
      <c r="D18" s="158" t="str">
        <f>'RENCANA AKSI 2020'!K18</f>
        <v>Premi</v>
      </c>
      <c r="E18" s="172">
        <v>561</v>
      </c>
    </row>
    <row r="19" spans="1:5" ht="30" customHeight="1">
      <c r="A19" s="875" t="str">
        <f>'RENCANA AKSI 2020'!H25</f>
        <v>Program Peningkatan Sarana dan Prasarana Aparatur</v>
      </c>
      <c r="B19" s="856"/>
      <c r="C19" s="856"/>
      <c r="D19" s="856"/>
      <c r="E19" s="857"/>
    </row>
    <row r="20" spans="1:5" ht="30" customHeight="1">
      <c r="A20" s="8">
        <v>1</v>
      </c>
      <c r="B20" s="12" t="str">
        <f>'RENCANA AKSI 2020'!I26</f>
        <v>Pengadaan meubeleur</v>
      </c>
      <c r="C20" s="12" t="str">
        <f>'RENCANA AKSI 2020'!J26</f>
        <v>jumlah pengadaan meubeleur</v>
      </c>
      <c r="D20" s="173" t="str">
        <f>'RENCANA AKSI 2020'!K26</f>
        <v>unit</v>
      </c>
      <c r="E20" s="172">
        <f>'RENCANA AKSI 2020'!U26</f>
        <v>226</v>
      </c>
    </row>
    <row r="21" spans="1:5" ht="30" customHeight="1">
      <c r="A21" s="8">
        <v>2</v>
      </c>
      <c r="B21" s="12" t="str">
        <f>'RENCANA AKSI 2020'!I27</f>
        <v>Pemeliharaan rutin/berkala Rumah Jabatan</v>
      </c>
      <c r="C21" s="12" t="str">
        <f>'RENCANA AKSI 2020'!J27</f>
        <v xml:space="preserve">Jumlah Pemeliharaan Rutin/Berkala Rumah Jabatan </v>
      </c>
      <c r="D21" s="173" t="str">
        <f>'RENCANA AKSI 2020'!K27</f>
        <v>Kali</v>
      </c>
      <c r="E21" s="172">
        <f>'RENCANA AKSI 2020'!U27</f>
        <v>4</v>
      </c>
    </row>
    <row r="22" spans="1:5" ht="30" customHeight="1">
      <c r="A22" s="8">
        <v>3</v>
      </c>
      <c r="B22" s="12" t="str">
        <f>'RENCANA AKSI 2020'!I28</f>
        <v>Pemeliharaan rutin/berkala gedung kantor</v>
      </c>
      <c r="C22" s="12" t="str">
        <f>'RENCANA AKSI 2020'!J28</f>
        <v>Jumlah Pemeliharaan Rutin/Berkala Gedung Kantor</v>
      </c>
      <c r="D22" s="173" t="str">
        <f>'RENCANA AKSI 2020'!K28</f>
        <v>Kali</v>
      </c>
      <c r="E22" s="172">
        <f>'RENCANA AKSI 2020'!U28</f>
        <v>4</v>
      </c>
    </row>
    <row r="23" spans="1:5" ht="30" customHeight="1">
      <c r="A23" s="8">
        <v>4</v>
      </c>
      <c r="B23" s="12" t="str">
        <f>'RENCANA AKSI 2020'!I29</f>
        <v>Pemeliharaan rutin/berkala Mobil Jabatan</v>
      </c>
      <c r="C23" s="12" t="str">
        <f>'RENCANA AKSI 2020'!J29</f>
        <v>Jumlah pemeliharaan rutin/berkala Mobil Dinas Camat</v>
      </c>
      <c r="D23" s="173" t="str">
        <f>'RENCANA AKSI 2020'!K29</f>
        <v>Kali</v>
      </c>
      <c r="E23" s="172">
        <f>'RENCANA AKSI 2020'!U29</f>
        <v>4</v>
      </c>
    </row>
    <row r="24" spans="1:5" ht="30" customHeight="1">
      <c r="A24" s="8">
        <v>5</v>
      </c>
      <c r="B24" s="12" t="str">
        <f>'RENCANA AKSI 2020'!I30</f>
        <v>Pemeliharaan rutin/berkala kendaraan dinas</v>
      </c>
      <c r="C24" s="12" t="str">
        <f>'RENCANA AKSI 2020'!J30</f>
        <v xml:space="preserve">Jumlah BBM untuk Kendaraan Dinas/ Operasional </v>
      </c>
      <c r="D24" s="173" t="str">
        <f>'RENCANA AKSI 2020'!K30</f>
        <v>liter</v>
      </c>
      <c r="E24" s="174">
        <f>'RENCANA AKSI 2020'!U30</f>
        <v>31810</v>
      </c>
    </row>
    <row r="25" spans="1:5" ht="30" customHeight="1">
      <c r="A25" s="8">
        <v>6</v>
      </c>
      <c r="B25" s="12" t="str">
        <f>'RENCANA AKSI 2020'!I31</f>
        <v>Pemeliharaan rutin/berkala peralatan gedung kantor</v>
      </c>
      <c r="C25" s="12" t="str">
        <f>'RENCANA AKSI 2020'!J31</f>
        <v xml:space="preserve">Jumlah Pemeliharaan rutin/berkala peralatan gedung kantor </v>
      </c>
      <c r="D25" s="173" t="str">
        <f>'RENCANA AKSI 2020'!K31</f>
        <v>Kali</v>
      </c>
      <c r="E25" s="172">
        <f>'RENCANA AKSI 2020'!U31</f>
        <v>90</v>
      </c>
    </row>
    <row r="26" spans="1:5" ht="30" customHeight="1">
      <c r="A26" s="8">
        <v>7</v>
      </c>
      <c r="B26" s="12" t="str">
        <f>'RENCANA AKSI 2020'!I32</f>
        <v>Rehabilitasi sedang/ berat gedung kantor</v>
      </c>
      <c r="C26" s="12" t="str">
        <f>'RENCANA AKSI 2020'!J32</f>
        <v xml:space="preserve">Jumlah bangunan gedung kantor yang direhab </v>
      </c>
      <c r="D26" s="173" t="str">
        <f>'RENCANA AKSI 2020'!K32</f>
        <v>paket</v>
      </c>
      <c r="E26" s="172">
        <f>'RENCANA AKSI 2020'!U32</f>
        <v>1</v>
      </c>
    </row>
    <row r="27" spans="1:5" ht="34.5" customHeight="1">
      <c r="A27" s="8">
        <v>8</v>
      </c>
      <c r="B27" s="12" t="str">
        <f>'RENCANA AKSI 2020'!I33</f>
        <v>Pengadaan peralatan dan perlengkapan gedung kantor</v>
      </c>
      <c r="C27" s="12" t="str">
        <f>'RENCANA AKSI 2020'!J33</f>
        <v>jumlah pengadaan peralatan dan perlengkapan kantor</v>
      </c>
      <c r="D27" s="173" t="str">
        <f>'RENCANA AKSI 2020'!K33</f>
        <v>unit</v>
      </c>
      <c r="E27" s="172">
        <f>'RENCANA AKSI 2020'!U33</f>
        <v>15</v>
      </c>
    </row>
    <row r="28" spans="1:5" ht="35.25" customHeight="1">
      <c r="A28" s="8">
        <v>9</v>
      </c>
      <c r="B28" s="12" t="str">
        <f>'RENCANA AKSI 2020'!I34</f>
        <v>Pemeliharaan sarana dan pra sarana Kelurahan</v>
      </c>
      <c r="C28" s="12" t="str">
        <f>'RENCANA AKSI 2020'!J34</f>
        <v xml:space="preserve">Jumlah Pemeliharaan sarana dan prasarana  Kelurahan  </v>
      </c>
      <c r="D28" s="173" t="str">
        <f>'RENCANA AKSI 2020'!K34</f>
        <v>kali</v>
      </c>
      <c r="E28" s="172">
        <f>'RENCANA AKSI 2020'!U34</f>
        <v>75</v>
      </c>
    </row>
    <row r="29" spans="1:5" ht="43.5" customHeight="1">
      <c r="A29" s="8">
        <v>10</v>
      </c>
      <c r="B29" s="12" t="str">
        <f>'RENCANA AKSI 2020'!I35</f>
        <v>Pengadaan Peralatan dan Perlengkapan Rumah Jabatan Camat</v>
      </c>
      <c r="C29" s="12" t="str">
        <f>'RENCANA AKSI 2020'!J35</f>
        <v>jumlah pengadaan peralatan dan perlengkapan Rujab Camat</v>
      </c>
      <c r="D29" s="173" t="str">
        <f>'RENCANA AKSI 2020'!K35</f>
        <v>unit</v>
      </c>
      <c r="E29" s="172">
        <f>'RENCANA AKSI 2020'!U35</f>
        <v>12</v>
      </c>
    </row>
    <row r="30" spans="1:5" ht="30" customHeight="1">
      <c r="A30" s="875" t="str">
        <f>'RENCANA AKSI 2020'!H37</f>
        <v>Program Peningkatan Kapasitas Sumber Daya Aparatur</v>
      </c>
      <c r="B30" s="856"/>
      <c r="C30" s="856"/>
      <c r="D30" s="856"/>
      <c r="E30" s="857"/>
    </row>
    <row r="31" spans="1:5" ht="36" customHeight="1">
      <c r="A31" s="8">
        <v>1</v>
      </c>
      <c r="B31" s="12" t="str">
        <f>'RENCANA AKSI 2020'!I38</f>
        <v>Pendidikan dan pelatihan formal</v>
      </c>
      <c r="C31" s="175" t="str">
        <f>'RENCANA AKSI 2020'!J38</f>
        <v xml:space="preserve">Jumlah pegawai yang mengikuti diklat struktural/ fungsional/Teknis  </v>
      </c>
      <c r="D31" s="173" t="str">
        <f>'RENCANA AKSI 2020'!K38</f>
        <v xml:space="preserve">orang </v>
      </c>
      <c r="E31" s="172">
        <f>'RENCANA AKSI 2020'!U38</f>
        <v>10</v>
      </c>
    </row>
    <row r="32" spans="1:5" ht="39.75" customHeight="1">
      <c r="A32" s="16">
        <v>2</v>
      </c>
      <c r="B32" s="12" t="str">
        <f>'RENCANA AKSI 2020'!I39</f>
        <v>Bimbingan Teknis dan Implementasi Peraturan Perundang-undangan</v>
      </c>
      <c r="C32" s="175" t="str">
        <f>'RENCANA AKSI 2020'!J39</f>
        <v>Jumlah pegawai yang mengikuti Bimbingan Teknis/Kursus</v>
      </c>
      <c r="D32" s="173" t="str">
        <f>'RENCANA AKSI 2020'!K39</f>
        <v xml:space="preserve">orang </v>
      </c>
      <c r="E32" s="172">
        <f>'RENCANA AKSI 2020'!U39</f>
        <v>9</v>
      </c>
    </row>
    <row r="33" spans="1:5" ht="30" customHeight="1" thickBot="1">
      <c r="A33" s="22"/>
      <c r="B33" s="23"/>
      <c r="C33" s="23"/>
      <c r="D33" s="24"/>
      <c r="E33" s="25"/>
    </row>
    <row r="34" spans="1:5" ht="30" customHeight="1">
      <c r="A34" s="875" t="str">
        <f>'RENCANA AKSI 2020'!H41</f>
        <v>Program peningkatan pengembangan sistem pelaporan capaian kinerja dan keuangan</v>
      </c>
      <c r="B34" s="856"/>
      <c r="C34" s="856"/>
      <c r="D34" s="856"/>
      <c r="E34" s="857"/>
    </row>
    <row r="35" spans="1:5" ht="36" customHeight="1">
      <c r="A35" s="8">
        <v>1</v>
      </c>
      <c r="B35" s="12" t="str">
        <f>'RENCANA AKSI 2020'!I42</f>
        <v xml:space="preserve">Penyusunan Laporan Capaian Kinerja dan Ikhtisar Realisasi Kinerja SKPD </v>
      </c>
      <c r="C35" s="175" t="str">
        <f>'RENCANA AKSI 2020'!J42</f>
        <v>Jumlah Dokumen LKjIP dan Perjanjian Kinerja yang disusun</v>
      </c>
      <c r="D35" s="173" t="str">
        <f>'RENCANA AKSI 2020'!K42</f>
        <v>Dokumen</v>
      </c>
      <c r="E35" s="172">
        <f>'RENCANA AKSI 2020'!U42</f>
        <v>2</v>
      </c>
    </row>
    <row r="36" spans="1:5" ht="39.75" customHeight="1">
      <c r="A36" s="16">
        <v>2</v>
      </c>
      <c r="B36" s="12" t="str">
        <f>'RENCANA AKSI 2020'!I43</f>
        <v>Penyusunan Anggaran SKPD</v>
      </c>
      <c r="C36" s="175" t="str">
        <f>'RENCANA AKSI 2020'!J43</f>
        <v>Jumlah dokumen Anggaran SKPD yang disusun</v>
      </c>
      <c r="D36" s="173" t="str">
        <f>'RENCANA AKSI 2020'!K43</f>
        <v>Dokumen</v>
      </c>
      <c r="E36" s="172">
        <f>'RENCANA AKSI 2020'!U43</f>
        <v>4</v>
      </c>
    </row>
    <row r="37" spans="1:5" ht="39.75" customHeight="1">
      <c r="A37" s="8">
        <v>3</v>
      </c>
      <c r="B37" s="12" t="str">
        <f>'RENCANA AKSI 2020'!I44</f>
        <v>Penyusunan Renja SKPD</v>
      </c>
      <c r="C37" s="175" t="str">
        <f>'RENCANA AKSI 2020'!J44</f>
        <v xml:space="preserve">Jumlah Dokumen Rencana Kerja Kecamatan yang disusun </v>
      </c>
      <c r="D37" s="173" t="str">
        <f>'RENCANA AKSI 2020'!K44</f>
        <v>Dokumen</v>
      </c>
      <c r="E37" s="172">
        <f>'RENCANA AKSI 2020'!U44</f>
        <v>2</v>
      </c>
    </row>
    <row r="38" spans="1:5" ht="39.75" customHeight="1">
      <c r="A38" s="16">
        <v>4</v>
      </c>
      <c r="B38" s="12" t="str">
        <f>'RENCANA AKSI 2020'!I45</f>
        <v>Penyusunan Laporan Evaluasi Kinerja SKPD</v>
      </c>
      <c r="C38" s="175" t="str">
        <f>'RENCANA AKSI 2020'!J45</f>
        <v>Jumlah Laporan Evaluasi Kinerja SKPD yang disusun</v>
      </c>
      <c r="D38" s="173" t="str">
        <f>'RENCANA AKSI 2020'!K45</f>
        <v>Laporan</v>
      </c>
      <c r="E38" s="172">
        <f>'RENCANA AKSI 2020'!U45</f>
        <v>2</v>
      </c>
    </row>
    <row r="39" spans="1:5" ht="39.75" customHeight="1">
      <c r="A39" s="8">
        <v>5</v>
      </c>
      <c r="B39" s="12" t="str">
        <f>'RENCANA AKSI 2020'!I46</f>
        <v>Penyusunan Laporan Penyelenggaraan Pengarusutamaan Gender</v>
      </c>
      <c r="C39" s="175" t="str">
        <f>'RENCANA AKSI 2020'!J46</f>
        <v>Jumlah Laporan Penyelenggaraan Pengarusutamaan Gender yang disusun</v>
      </c>
      <c r="D39" s="173" t="str">
        <f>'RENCANA AKSI 2020'!K46</f>
        <v>Laporan</v>
      </c>
      <c r="E39" s="172">
        <f>'RENCANA AKSI 2020'!U46</f>
        <v>1</v>
      </c>
    </row>
    <row r="40" spans="1:5" ht="30" customHeight="1" thickBot="1">
      <c r="A40" s="22"/>
      <c r="B40" s="23"/>
      <c r="C40" s="23"/>
      <c r="D40" s="24"/>
      <c r="E40" s="25"/>
    </row>
    <row r="42" spans="1:5" s="183" customFormat="1" ht="24.75" customHeight="1">
      <c r="A42" s="180"/>
      <c r="B42" s="181" t="s">
        <v>37</v>
      </c>
      <c r="C42" s="181" t="s">
        <v>26</v>
      </c>
      <c r="D42" s="182"/>
      <c r="E42" s="182"/>
    </row>
    <row r="43" spans="1:5" ht="18.75" customHeight="1">
      <c r="A43" s="28">
        <v>1</v>
      </c>
      <c r="B43" s="168" t="str">
        <f t="shared" ref="B43:B53" si="0">B8</f>
        <v>Penyediaan Jasa Surat Menyurat</v>
      </c>
      <c r="C43" s="30">
        <f>'RENCANA AKSI 2020'!P7</f>
        <v>1665420000</v>
      </c>
    </row>
    <row r="44" spans="1:5" ht="18.75" customHeight="1">
      <c r="A44" s="31">
        <v>2</v>
      </c>
      <c r="B44" s="168" t="str">
        <f t="shared" si="0"/>
        <v>Penyediaan Jasa Komunikasi Sumber daya air dan listrik</v>
      </c>
      <c r="C44" s="30">
        <f>'RENCANA AKSI 2020'!P9</f>
        <v>185000000</v>
      </c>
    </row>
    <row r="45" spans="1:5" ht="34.5" customHeight="1">
      <c r="A45" s="28">
        <v>3</v>
      </c>
      <c r="B45" s="168" t="str">
        <f t="shared" si="0"/>
        <v>Penyediaan Jasa Pemeliharaan dan Perizinan Kendaraan Dinas/ Operasional</v>
      </c>
      <c r="C45" s="30">
        <f>'RENCANA AKSI 2020'!P10</f>
        <v>6000000</v>
      </c>
    </row>
    <row r="46" spans="1:5" ht="18.75" customHeight="1">
      <c r="A46" s="31">
        <v>4</v>
      </c>
      <c r="B46" s="168" t="str">
        <f t="shared" si="0"/>
        <v>Penyediaan jasa Administrasi Keuangan</v>
      </c>
      <c r="C46" s="30">
        <f>'RENCANA AKSI 2020'!P11</f>
        <v>400800000</v>
      </c>
    </row>
    <row r="47" spans="1:5" ht="18.75" customHeight="1">
      <c r="A47" s="28">
        <v>5</v>
      </c>
      <c r="B47" s="168" t="str">
        <f t="shared" si="0"/>
        <v>Penyediaan Jasa Kebersihan Kantor</v>
      </c>
      <c r="C47" s="30">
        <f>'RENCANA AKSI 2020'!P12</f>
        <v>328400000</v>
      </c>
    </row>
    <row r="48" spans="1:5" ht="18.75" customHeight="1">
      <c r="A48" s="31">
        <v>6</v>
      </c>
      <c r="B48" s="168" t="str">
        <f t="shared" si="0"/>
        <v>Penyediaan komponen instalasi listrik/ penerangan bangunan</v>
      </c>
      <c r="C48" s="30">
        <f>'RENCANA AKSI 2020'!P13</f>
        <v>4800000</v>
      </c>
    </row>
    <row r="49" spans="1:3" ht="36" customHeight="1">
      <c r="A49" s="28">
        <v>7</v>
      </c>
      <c r="B49" s="168" t="str">
        <f t="shared" si="0"/>
        <v>Penyediaan bahan bacaan dan peralihan perundang-undangan</v>
      </c>
      <c r="C49" s="30">
        <f>'RENCANA AKSI 2020'!P14</f>
        <v>37000000</v>
      </c>
    </row>
    <row r="50" spans="1:3" ht="21.75" customHeight="1">
      <c r="A50" s="31">
        <v>8</v>
      </c>
      <c r="B50" s="168" t="str">
        <f t="shared" si="0"/>
        <v>Rapat-Rapat Koordinasi dan Konsultasi di Luar Daerah</v>
      </c>
      <c r="C50" s="30">
        <f>'RENCANA AKSI 2020'!P15</f>
        <v>85000000</v>
      </c>
    </row>
    <row r="51" spans="1:3" s="3" customFormat="1" ht="21" customHeight="1">
      <c r="A51" s="28">
        <v>9</v>
      </c>
      <c r="B51" s="168" t="str">
        <f t="shared" si="0"/>
        <v>Optimalisasi operasional kelurahan</v>
      </c>
      <c r="C51" s="30">
        <f>'RENCANA AKSI 2020'!P16</f>
        <v>300000000</v>
      </c>
    </row>
    <row r="52" spans="1:3" s="3" customFormat="1" ht="21.75" customHeight="1">
      <c r="A52" s="31">
        <v>10</v>
      </c>
      <c r="B52" s="168" t="str">
        <f t="shared" si="0"/>
        <v>Penunjang Penyelenggaraan kegiatan perkantoran</v>
      </c>
      <c r="C52" s="30">
        <f>'RENCANA AKSI 2020'!P17</f>
        <v>144000000</v>
      </c>
    </row>
    <row r="53" spans="1:3" s="3" customFormat="1" ht="21.75" customHeight="1">
      <c r="A53" s="28">
        <v>11</v>
      </c>
      <c r="B53" s="168" t="str">
        <f t="shared" si="0"/>
        <v>Penyediaan Jasa BPJS Ketenagakerjaan</v>
      </c>
      <c r="C53" s="30">
        <f>'RENCANA AKSI 2020'!P18</f>
        <v>6420000</v>
      </c>
    </row>
    <row r="54" spans="1:3" s="3" customFormat="1" ht="25.5" customHeight="1">
      <c r="A54" s="31">
        <v>12</v>
      </c>
      <c r="B54" s="29" t="str">
        <f t="shared" ref="B54:B63" si="1">B20</f>
        <v>Pengadaan meubeleur</v>
      </c>
      <c r="C54" s="32">
        <f>'RENCANA AKSI 2020'!P26</f>
        <v>100000000</v>
      </c>
    </row>
    <row r="55" spans="1:3" s="3" customFormat="1" ht="25.5" customHeight="1">
      <c r="A55" s="28">
        <v>13</v>
      </c>
      <c r="B55" s="29" t="str">
        <f t="shared" si="1"/>
        <v>Pemeliharaan rutin/berkala Rumah Jabatan</v>
      </c>
      <c r="C55" s="32">
        <f>'RENCANA AKSI 2020'!P27</f>
        <v>20000000</v>
      </c>
    </row>
    <row r="56" spans="1:3" s="3" customFormat="1" ht="25.5" customHeight="1">
      <c r="A56" s="31">
        <v>14</v>
      </c>
      <c r="B56" s="29" t="str">
        <f t="shared" si="1"/>
        <v>Pemeliharaan rutin/berkala gedung kantor</v>
      </c>
      <c r="C56" s="32">
        <f>'RENCANA AKSI 2020'!P28</f>
        <v>40000000</v>
      </c>
    </row>
    <row r="57" spans="1:3" s="3" customFormat="1" ht="25.5" customHeight="1">
      <c r="A57" s="28">
        <v>15</v>
      </c>
      <c r="B57" s="29" t="str">
        <f t="shared" si="1"/>
        <v>Pemeliharaan rutin/berkala Mobil Jabatan</v>
      </c>
      <c r="C57" s="32">
        <f>'RENCANA AKSI 2020'!P29</f>
        <v>16680000</v>
      </c>
    </row>
    <row r="58" spans="1:3" s="3" customFormat="1" ht="25.5" customHeight="1">
      <c r="A58" s="31">
        <v>16</v>
      </c>
      <c r="B58" s="29" t="str">
        <f t="shared" si="1"/>
        <v>Pemeliharaan rutin/berkala kendaraan dinas</v>
      </c>
      <c r="C58" s="32">
        <f>'RENCANA AKSI 2020'!P30</f>
        <v>341610000</v>
      </c>
    </row>
    <row r="59" spans="1:3" s="3" customFormat="1" ht="25.5" customHeight="1">
      <c r="A59" s="28">
        <v>17</v>
      </c>
      <c r="B59" s="29" t="str">
        <f t="shared" si="1"/>
        <v>Pemeliharaan rutin/berkala peralatan gedung kantor</v>
      </c>
      <c r="C59" s="32">
        <f>'RENCANA AKSI 2020'!P31</f>
        <v>18000000</v>
      </c>
    </row>
    <row r="60" spans="1:3" s="3" customFormat="1" ht="25.5" customHeight="1">
      <c r="A60" s="31">
        <v>18</v>
      </c>
      <c r="B60" s="29" t="str">
        <f t="shared" si="1"/>
        <v>Rehabilitasi sedang/ berat gedung kantor</v>
      </c>
      <c r="C60" s="32">
        <f>'RENCANA AKSI 2020'!P32</f>
        <v>107500000</v>
      </c>
    </row>
    <row r="61" spans="1:3" s="3" customFormat="1" ht="25.5" customHeight="1">
      <c r="A61" s="28">
        <v>19</v>
      </c>
      <c r="B61" s="29" t="str">
        <f t="shared" si="1"/>
        <v>Pengadaan peralatan dan perlengkapan gedung kantor</v>
      </c>
      <c r="C61" s="32">
        <f>'RENCANA AKSI 2020'!P33</f>
        <v>45000000</v>
      </c>
    </row>
    <row r="62" spans="1:3" s="3" customFormat="1" ht="25.5" customHeight="1">
      <c r="A62" s="31">
        <v>20</v>
      </c>
      <c r="B62" s="29" t="str">
        <f t="shared" si="1"/>
        <v>Pemeliharaan sarana dan pra sarana Kelurahan</v>
      </c>
      <c r="C62" s="32">
        <f>'RENCANA AKSI 2020'!P34</f>
        <v>75000000</v>
      </c>
    </row>
    <row r="63" spans="1:3" s="3" customFormat="1" ht="34.5" customHeight="1">
      <c r="A63" s="28">
        <v>21</v>
      </c>
      <c r="B63" s="29" t="str">
        <f t="shared" si="1"/>
        <v>Pengadaan Peralatan dan Perlengkapan Rumah Jabatan Camat</v>
      </c>
      <c r="C63" s="32">
        <f>'RENCANA AKSI 2020'!P35</f>
        <v>30000000</v>
      </c>
    </row>
    <row r="64" spans="1:3" s="3" customFormat="1" ht="25.5" customHeight="1">
      <c r="A64" s="31">
        <v>22</v>
      </c>
      <c r="B64" s="29" t="str">
        <f>B31</f>
        <v>Pendidikan dan pelatihan formal</v>
      </c>
      <c r="C64" s="32">
        <f>'RENCANA AKSI 2020'!P38</f>
        <v>20000000</v>
      </c>
    </row>
    <row r="65" spans="1:5" s="3" customFormat="1" ht="33.75" customHeight="1">
      <c r="A65" s="28">
        <v>23</v>
      </c>
      <c r="B65" s="29" t="str">
        <f>B32</f>
        <v>Bimbingan Teknis dan Implementasi Peraturan Perundang-undangan</v>
      </c>
      <c r="C65" s="32">
        <f>'RENCANA AKSI 2020'!P39</f>
        <v>20000000</v>
      </c>
    </row>
    <row r="66" spans="1:5" s="3" customFormat="1" ht="33.75" customHeight="1">
      <c r="A66" s="31">
        <v>24</v>
      </c>
      <c r="B66" s="29" t="str">
        <f>B35</f>
        <v xml:space="preserve">Penyusunan Laporan Capaian Kinerja dan Ikhtisar Realisasi Kinerja SKPD </v>
      </c>
      <c r="C66" s="32">
        <f>'RENCANA AKSI 2020'!P42</f>
        <v>6000000</v>
      </c>
    </row>
    <row r="67" spans="1:5" s="3" customFormat="1" ht="21.75" customHeight="1">
      <c r="A67" s="28">
        <v>25</v>
      </c>
      <c r="B67" s="29" t="str">
        <f t="shared" ref="B67:B70" si="2">B36</f>
        <v>Penyusunan Anggaran SKPD</v>
      </c>
      <c r="C67" s="32">
        <f>'RENCANA AKSI 2020'!P43</f>
        <v>6000000</v>
      </c>
    </row>
    <row r="68" spans="1:5" s="3" customFormat="1" ht="23.25" customHeight="1">
      <c r="A68" s="31">
        <v>26</v>
      </c>
      <c r="B68" s="29" t="str">
        <f t="shared" si="2"/>
        <v>Penyusunan Renja SKPD</v>
      </c>
      <c r="C68" s="32">
        <f>'RENCANA AKSI 2020'!P44</f>
        <v>6000000</v>
      </c>
    </row>
    <row r="69" spans="1:5" s="3" customFormat="1" ht="24" customHeight="1">
      <c r="A69" s="28">
        <v>27</v>
      </c>
      <c r="B69" s="29" t="str">
        <f t="shared" si="2"/>
        <v>Penyusunan Laporan Evaluasi Kinerja SKPD</v>
      </c>
      <c r="C69" s="32">
        <f>'RENCANA AKSI 2020'!P45</f>
        <v>6000000</v>
      </c>
    </row>
    <row r="70" spans="1:5" s="3" customFormat="1" ht="33.75" customHeight="1">
      <c r="A70" s="31">
        <v>28</v>
      </c>
      <c r="B70" s="29" t="str">
        <f t="shared" si="2"/>
        <v>Penyusunan Laporan Penyelenggaraan Pengarusutamaan Gender</v>
      </c>
      <c r="C70" s="32">
        <f>'RENCANA AKSI 2020'!P46</f>
        <v>8000000</v>
      </c>
    </row>
    <row r="72" spans="1:5">
      <c r="C72" s="160" t="s">
        <v>530</v>
      </c>
    </row>
    <row r="74" spans="1:5">
      <c r="B74" s="169" t="s">
        <v>274</v>
      </c>
      <c r="C74" s="177" t="s">
        <v>257</v>
      </c>
    </row>
    <row r="75" spans="1:5">
      <c r="C75" s="177" t="s">
        <v>176</v>
      </c>
    </row>
    <row r="78" spans="1:5">
      <c r="B78" s="178" t="str">
        <f>'PK - Kasi Pelay.Umum'!B20</f>
        <v>ANDI ULFAH, S.STP. MSi</v>
      </c>
      <c r="C78" s="170" t="s">
        <v>531</v>
      </c>
    </row>
    <row r="79" spans="1:5" s="185" customFormat="1" ht="18" customHeight="1">
      <c r="A79" s="184"/>
      <c r="B79" s="185" t="s">
        <v>276</v>
      </c>
      <c r="C79" s="186" t="s">
        <v>260</v>
      </c>
      <c r="D79" s="184"/>
      <c r="E79" s="184"/>
    </row>
    <row r="80" spans="1:5" s="185" customFormat="1" ht="16.5" customHeight="1">
      <c r="A80" s="184"/>
      <c r="B80" s="185" t="s">
        <v>282</v>
      </c>
      <c r="C80" s="186" t="s">
        <v>532</v>
      </c>
      <c r="D80" s="184"/>
      <c r="E80" s="184"/>
    </row>
  </sheetData>
  <mergeCells count="11">
    <mergeCell ref="A7:E7"/>
    <mergeCell ref="A19:E19"/>
    <mergeCell ref="A30:E30"/>
    <mergeCell ref="A34:E34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9" scale="77" orientation="portrait" horizontalDpi="4294967293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9"/>
  <sheetViews>
    <sheetView view="pageBreakPreview" zoomScaleNormal="120" zoomScaleSheetLayoutView="10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8.08984375" style="2" customWidth="1"/>
    <col min="3" max="3" width="34.8945312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253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2020'!H7</f>
        <v>Program Pelayanan Administrasi Perkantoran</v>
      </c>
      <c r="B7" s="856"/>
      <c r="C7" s="856"/>
      <c r="D7" s="856"/>
      <c r="E7" s="857"/>
    </row>
    <row r="8" spans="1:5" ht="30" customHeight="1">
      <c r="A8" s="4">
        <v>1</v>
      </c>
      <c r="B8" s="454" t="s">
        <v>149</v>
      </c>
      <c r="C8" s="455" t="s">
        <v>150</v>
      </c>
      <c r="D8" s="456" t="s">
        <v>177</v>
      </c>
      <c r="E8" s="174">
        <v>300</v>
      </c>
    </row>
    <row r="9" spans="1:5" ht="43.5" customHeight="1">
      <c r="A9" s="8">
        <v>2</v>
      </c>
      <c r="B9" s="454" t="s">
        <v>151</v>
      </c>
      <c r="C9" s="460" t="s">
        <v>152</v>
      </c>
      <c r="D9" s="456" t="s">
        <v>178</v>
      </c>
      <c r="E9" s="174">
        <v>324</v>
      </c>
    </row>
    <row r="10" spans="1:5" ht="54" customHeight="1">
      <c r="A10" s="4">
        <v>3</v>
      </c>
      <c r="B10" s="454" t="s">
        <v>153</v>
      </c>
      <c r="C10" s="437" t="s">
        <v>154</v>
      </c>
      <c r="D10" s="456" t="s">
        <v>93</v>
      </c>
      <c r="E10" s="174">
        <v>25</v>
      </c>
    </row>
    <row r="11" spans="1:5" ht="43.5" customHeight="1">
      <c r="A11" s="8">
        <v>4</v>
      </c>
      <c r="B11" s="454" t="s">
        <v>155</v>
      </c>
      <c r="C11" s="437" t="s">
        <v>156</v>
      </c>
      <c r="D11" s="456" t="s">
        <v>179</v>
      </c>
      <c r="E11" s="174">
        <v>522</v>
      </c>
    </row>
    <row r="12" spans="1:5" ht="54.75" customHeight="1">
      <c r="A12" s="4">
        <v>5</v>
      </c>
      <c r="B12" s="454" t="s">
        <v>157</v>
      </c>
      <c r="C12" s="437" t="s">
        <v>158</v>
      </c>
      <c r="D12" s="456" t="s">
        <v>179</v>
      </c>
      <c r="E12" s="174">
        <v>336</v>
      </c>
    </row>
    <row r="13" spans="1:5" ht="30" customHeight="1">
      <c r="A13" s="8">
        <v>6</v>
      </c>
      <c r="B13" s="454" t="s">
        <v>159</v>
      </c>
      <c r="C13" s="465" t="s">
        <v>160</v>
      </c>
      <c r="D13" s="456" t="s">
        <v>180</v>
      </c>
      <c r="E13" s="174">
        <v>183</v>
      </c>
    </row>
    <row r="14" spans="1:5" ht="30" customHeight="1">
      <c r="A14" s="4">
        <v>7</v>
      </c>
      <c r="B14" s="454" t="s">
        <v>161</v>
      </c>
      <c r="C14" s="466" t="s">
        <v>162</v>
      </c>
      <c r="D14" s="456" t="s">
        <v>181</v>
      </c>
      <c r="E14" s="174">
        <v>360</v>
      </c>
    </row>
    <row r="15" spans="1:5" ht="30" customHeight="1">
      <c r="A15" s="8">
        <v>8</v>
      </c>
      <c r="B15" s="454" t="s">
        <v>163</v>
      </c>
      <c r="C15" s="467" t="s">
        <v>428</v>
      </c>
      <c r="D15" s="456" t="s">
        <v>214</v>
      </c>
      <c r="E15" s="174">
        <v>26</v>
      </c>
    </row>
    <row r="16" spans="1:5" ht="30" customHeight="1">
      <c r="A16" s="4">
        <v>9</v>
      </c>
      <c r="B16" s="454" t="s">
        <v>165</v>
      </c>
      <c r="C16" s="467" t="s">
        <v>429</v>
      </c>
      <c r="D16" s="468" t="s">
        <v>180</v>
      </c>
      <c r="E16" s="174">
        <v>4275</v>
      </c>
    </row>
    <row r="17" spans="1:5" ht="30" customHeight="1">
      <c r="A17" s="8">
        <v>10</v>
      </c>
      <c r="B17" s="454" t="s">
        <v>167</v>
      </c>
      <c r="C17" s="469" t="s">
        <v>430</v>
      </c>
      <c r="D17" s="456" t="s">
        <v>180</v>
      </c>
      <c r="E17" s="174">
        <v>2315</v>
      </c>
    </row>
    <row r="18" spans="1:5" ht="32.25" customHeight="1">
      <c r="A18" s="4">
        <v>11</v>
      </c>
      <c r="B18" s="454" t="s">
        <v>168</v>
      </c>
      <c r="C18" s="470" t="s">
        <v>169</v>
      </c>
      <c r="D18" s="456" t="s">
        <v>346</v>
      </c>
      <c r="E18" s="174">
        <v>561</v>
      </c>
    </row>
    <row r="19" spans="1:5" ht="30" customHeight="1">
      <c r="A19" s="875" t="str">
        <f>'RENCANA AKSI 2020'!H25</f>
        <v>Program Peningkatan Sarana dan Prasarana Aparatur</v>
      </c>
      <c r="B19" s="856"/>
      <c r="C19" s="856"/>
      <c r="D19" s="856"/>
      <c r="E19" s="857"/>
    </row>
    <row r="20" spans="1:5" ht="30" customHeight="1">
      <c r="A20" s="8">
        <v>1</v>
      </c>
      <c r="B20" s="438" t="s">
        <v>533</v>
      </c>
      <c r="C20" s="438" t="s">
        <v>350</v>
      </c>
      <c r="D20" s="520" t="s">
        <v>93</v>
      </c>
      <c r="E20" s="172">
        <v>226</v>
      </c>
    </row>
    <row r="21" spans="1:5" ht="30" customHeight="1">
      <c r="A21" s="8">
        <v>2</v>
      </c>
      <c r="B21" s="438" t="s">
        <v>187</v>
      </c>
      <c r="C21" s="438" t="s">
        <v>534</v>
      </c>
      <c r="D21" s="521" t="s">
        <v>546</v>
      </c>
      <c r="E21" s="172">
        <v>4</v>
      </c>
    </row>
    <row r="22" spans="1:5" ht="30" customHeight="1">
      <c r="A22" s="8">
        <v>3</v>
      </c>
      <c r="B22" s="438" t="s">
        <v>188</v>
      </c>
      <c r="C22" s="438" t="s">
        <v>535</v>
      </c>
      <c r="D22" s="521" t="s">
        <v>546</v>
      </c>
      <c r="E22" s="172">
        <v>4</v>
      </c>
    </row>
    <row r="23" spans="1:5" ht="30" customHeight="1">
      <c r="A23" s="8">
        <v>4</v>
      </c>
      <c r="B23" s="438" t="s">
        <v>189</v>
      </c>
      <c r="C23" s="438" t="s">
        <v>536</v>
      </c>
      <c r="D23" s="521" t="s">
        <v>546</v>
      </c>
      <c r="E23" s="172">
        <v>4</v>
      </c>
    </row>
    <row r="24" spans="1:5" ht="30" customHeight="1">
      <c r="A24" s="8">
        <v>5</v>
      </c>
      <c r="B24" s="438" t="s">
        <v>190</v>
      </c>
      <c r="C24" s="438" t="s">
        <v>537</v>
      </c>
      <c r="D24" s="522" t="s">
        <v>195</v>
      </c>
      <c r="E24" s="174">
        <v>31810</v>
      </c>
    </row>
    <row r="25" spans="1:5" ht="30" customHeight="1">
      <c r="A25" s="8">
        <v>6</v>
      </c>
      <c r="B25" s="438" t="s">
        <v>538</v>
      </c>
      <c r="C25" s="438" t="s">
        <v>539</v>
      </c>
      <c r="D25" s="521" t="s">
        <v>546</v>
      </c>
      <c r="E25" s="172">
        <v>90</v>
      </c>
    </row>
    <row r="26" spans="1:5" ht="30" customHeight="1">
      <c r="A26" s="8">
        <v>7</v>
      </c>
      <c r="B26" s="438" t="s">
        <v>540</v>
      </c>
      <c r="C26" s="438" t="s">
        <v>541</v>
      </c>
      <c r="D26" s="523" t="s">
        <v>470</v>
      </c>
      <c r="E26" s="172">
        <v>1</v>
      </c>
    </row>
    <row r="27" spans="1:5" ht="34.5" customHeight="1">
      <c r="A27" s="8">
        <v>8</v>
      </c>
      <c r="B27" s="438" t="s">
        <v>542</v>
      </c>
      <c r="C27" s="438" t="s">
        <v>354</v>
      </c>
      <c r="D27" s="522" t="s">
        <v>93</v>
      </c>
      <c r="E27" s="172">
        <v>15</v>
      </c>
    </row>
    <row r="28" spans="1:5" ht="35.25" customHeight="1">
      <c r="A28" s="8">
        <v>9</v>
      </c>
      <c r="B28" s="438" t="s">
        <v>192</v>
      </c>
      <c r="C28" s="437" t="s">
        <v>543</v>
      </c>
      <c r="D28" s="522" t="s">
        <v>182</v>
      </c>
      <c r="E28" s="172">
        <v>75</v>
      </c>
    </row>
    <row r="29" spans="1:5" ht="43.5" customHeight="1">
      <c r="A29" s="8">
        <v>10</v>
      </c>
      <c r="B29" s="438" t="s">
        <v>544</v>
      </c>
      <c r="C29" s="438" t="s">
        <v>545</v>
      </c>
      <c r="D29" s="522" t="s">
        <v>93</v>
      </c>
      <c r="E29" s="172">
        <v>12</v>
      </c>
    </row>
    <row r="30" spans="1:5" ht="30" customHeight="1">
      <c r="A30" s="875" t="str">
        <f>'RENCANA AKSI 2020'!H37</f>
        <v>Program Peningkatan Kapasitas Sumber Daya Aparatur</v>
      </c>
      <c r="B30" s="856"/>
      <c r="C30" s="856"/>
      <c r="D30" s="856"/>
      <c r="E30" s="857"/>
    </row>
    <row r="31" spans="1:5" ht="36" customHeight="1">
      <c r="A31" s="8">
        <v>1</v>
      </c>
      <c r="B31" s="437" t="s">
        <v>199</v>
      </c>
      <c r="C31" s="477" t="s">
        <v>201</v>
      </c>
      <c r="D31" s="456" t="s">
        <v>203</v>
      </c>
      <c r="E31" s="172">
        <f>'RENCANA AKSI 2020'!U38</f>
        <v>10</v>
      </c>
    </row>
    <row r="32" spans="1:5" ht="39.75" customHeight="1">
      <c r="A32" s="16">
        <v>2</v>
      </c>
      <c r="B32" s="437" t="s">
        <v>200</v>
      </c>
      <c r="C32" s="477" t="s">
        <v>202</v>
      </c>
      <c r="D32" s="456" t="s">
        <v>203</v>
      </c>
      <c r="E32" s="172">
        <f>'RENCANA AKSI 2020'!U39</f>
        <v>9</v>
      </c>
    </row>
    <row r="33" spans="1:5" ht="30" customHeight="1" thickBot="1">
      <c r="A33" s="22"/>
      <c r="B33" s="23"/>
      <c r="C33" s="23"/>
      <c r="D33" s="24"/>
      <c r="E33" s="25"/>
    </row>
    <row r="35" spans="1:5" s="183" customFormat="1" ht="24.75" customHeight="1">
      <c r="A35" s="180"/>
      <c r="B35" s="181" t="s">
        <v>37</v>
      </c>
      <c r="C35" s="181" t="s">
        <v>26</v>
      </c>
      <c r="D35" s="182"/>
      <c r="E35" s="182"/>
    </row>
    <row r="36" spans="1:5" s="183" customFormat="1" ht="18.75" customHeight="1">
      <c r="A36" s="525">
        <v>1</v>
      </c>
      <c r="B36" s="526" t="str">
        <f t="shared" ref="B36:B46" si="0">B8</f>
        <v>Penyediaan Jasa Surat Menyurat</v>
      </c>
      <c r="C36" s="527">
        <v>15000000</v>
      </c>
      <c r="D36" s="182"/>
      <c r="E36" s="182"/>
    </row>
    <row r="37" spans="1:5" s="183" customFormat="1" ht="18.75" customHeight="1">
      <c r="A37" s="528">
        <v>2</v>
      </c>
      <c r="B37" s="526" t="str">
        <f t="shared" si="0"/>
        <v>Penyediaan Jasa Komunikasi Sumber daya air dan listrik</v>
      </c>
      <c r="C37" s="527">
        <v>185000000</v>
      </c>
      <c r="D37" s="182"/>
      <c r="E37" s="182"/>
    </row>
    <row r="38" spans="1:5" s="183" customFormat="1" ht="34.5" customHeight="1">
      <c r="A38" s="525">
        <v>3</v>
      </c>
      <c r="B38" s="526" t="str">
        <f t="shared" si="0"/>
        <v>Penyediaan Jasa Pemeliharaan dan Perizinan Kendaraan Dinas/ Operasional</v>
      </c>
      <c r="C38" s="527">
        <v>6000000</v>
      </c>
      <c r="D38" s="182"/>
      <c r="E38" s="182"/>
    </row>
    <row r="39" spans="1:5" s="183" customFormat="1" ht="18.75" customHeight="1">
      <c r="A39" s="528">
        <v>4</v>
      </c>
      <c r="B39" s="526" t="str">
        <f t="shared" si="0"/>
        <v>Penyediaan jasa Administrasi Keuangan</v>
      </c>
      <c r="C39" s="527">
        <v>400800000</v>
      </c>
      <c r="D39" s="182"/>
      <c r="E39" s="182"/>
    </row>
    <row r="40" spans="1:5" s="183" customFormat="1" ht="18.75" customHeight="1">
      <c r="A40" s="525">
        <v>5</v>
      </c>
      <c r="B40" s="526" t="str">
        <f t="shared" si="0"/>
        <v>Penyediaan Jasa Kebersihan Kantor</v>
      </c>
      <c r="C40" s="527">
        <v>328400000</v>
      </c>
      <c r="D40" s="182"/>
      <c r="E40" s="182"/>
    </row>
    <row r="41" spans="1:5" s="183" customFormat="1" ht="18.75" customHeight="1">
      <c r="A41" s="528">
        <v>6</v>
      </c>
      <c r="B41" s="526" t="str">
        <f t="shared" si="0"/>
        <v>Penyediaan komponen instalasi listrik/ penerangan bangunan</v>
      </c>
      <c r="C41" s="527">
        <v>4800000</v>
      </c>
      <c r="D41" s="182"/>
      <c r="E41" s="182"/>
    </row>
    <row r="42" spans="1:5" s="183" customFormat="1" ht="27.75" customHeight="1">
      <c r="A42" s="525">
        <v>7</v>
      </c>
      <c r="B42" s="526" t="str">
        <f t="shared" si="0"/>
        <v>Penyediaan bahan bacaan dan peralihan perundang-undangan</v>
      </c>
      <c r="C42" s="527">
        <v>37000000</v>
      </c>
      <c r="D42" s="182"/>
      <c r="E42" s="182"/>
    </row>
    <row r="43" spans="1:5" s="183" customFormat="1" ht="21.75" customHeight="1">
      <c r="A43" s="528">
        <v>8</v>
      </c>
      <c r="B43" s="526" t="str">
        <f t="shared" si="0"/>
        <v>Rapat-Rapat Koordinasi dan Konsultasi di Luar Daerah</v>
      </c>
      <c r="C43" s="527">
        <v>85000000</v>
      </c>
      <c r="D43" s="182"/>
      <c r="E43" s="182"/>
    </row>
    <row r="44" spans="1:5" s="183" customFormat="1" ht="21" customHeight="1">
      <c r="A44" s="525">
        <v>9</v>
      </c>
      <c r="B44" s="526" t="str">
        <f t="shared" si="0"/>
        <v>Optimalisasi operasional kelurahan</v>
      </c>
      <c r="C44" s="527">
        <v>300000000</v>
      </c>
      <c r="D44" s="182"/>
      <c r="E44" s="182"/>
    </row>
    <row r="45" spans="1:5" s="183" customFormat="1" ht="21.75" customHeight="1">
      <c r="A45" s="528">
        <v>10</v>
      </c>
      <c r="B45" s="526" t="str">
        <f t="shared" si="0"/>
        <v>Penunjang Penyelenggaraan kegiatan perkantoran</v>
      </c>
      <c r="C45" s="527">
        <v>144000000</v>
      </c>
      <c r="D45" s="182"/>
      <c r="E45" s="182"/>
    </row>
    <row r="46" spans="1:5" s="183" customFormat="1" ht="21.75" customHeight="1">
      <c r="A46" s="525">
        <v>11</v>
      </c>
      <c r="B46" s="526" t="str">
        <f t="shared" si="0"/>
        <v>Penyediaan Jasa BPJS Ketenagakerjaan</v>
      </c>
      <c r="C46" s="527">
        <v>6420000</v>
      </c>
      <c r="D46" s="182"/>
      <c r="E46" s="182"/>
    </row>
    <row r="47" spans="1:5" s="183" customFormat="1" ht="21.75" customHeight="1">
      <c r="A47" s="528">
        <v>12</v>
      </c>
      <c r="B47" s="524" t="s">
        <v>533</v>
      </c>
      <c r="C47" s="527">
        <v>100000000</v>
      </c>
      <c r="D47" s="182"/>
      <c r="E47" s="182"/>
    </row>
    <row r="48" spans="1:5" s="183" customFormat="1" ht="21.75" customHeight="1">
      <c r="A48" s="525">
        <v>13</v>
      </c>
      <c r="B48" s="524" t="s">
        <v>187</v>
      </c>
      <c r="C48" s="527">
        <v>20000000</v>
      </c>
      <c r="D48" s="182"/>
      <c r="E48" s="182"/>
    </row>
    <row r="49" spans="1:5" s="183" customFormat="1" ht="21.75" customHeight="1">
      <c r="A49" s="528">
        <v>14</v>
      </c>
      <c r="B49" s="524" t="s">
        <v>188</v>
      </c>
      <c r="C49" s="527">
        <v>40000000</v>
      </c>
      <c r="D49" s="182"/>
      <c r="E49" s="182"/>
    </row>
    <row r="50" spans="1:5" s="183" customFormat="1" ht="21.75" customHeight="1">
      <c r="A50" s="525">
        <v>15</v>
      </c>
      <c r="B50" s="524" t="s">
        <v>189</v>
      </c>
      <c r="C50" s="527">
        <v>16680000</v>
      </c>
      <c r="D50" s="182"/>
      <c r="E50" s="182"/>
    </row>
    <row r="51" spans="1:5" s="183" customFormat="1" ht="22.5" customHeight="1">
      <c r="A51" s="528">
        <v>16</v>
      </c>
      <c r="B51" s="524" t="s">
        <v>190</v>
      </c>
      <c r="C51" s="527">
        <v>341610000</v>
      </c>
      <c r="D51" s="182"/>
      <c r="E51" s="182"/>
    </row>
    <row r="52" spans="1:5" s="183" customFormat="1" ht="18" customHeight="1">
      <c r="A52" s="525">
        <v>17</v>
      </c>
      <c r="B52" s="524" t="s">
        <v>538</v>
      </c>
      <c r="C52" s="529">
        <v>18000000</v>
      </c>
      <c r="D52" s="182"/>
      <c r="E52" s="182"/>
    </row>
    <row r="53" spans="1:5" s="183" customFormat="1" ht="21" customHeight="1">
      <c r="A53" s="528">
        <v>18</v>
      </c>
      <c r="B53" s="524" t="s">
        <v>540</v>
      </c>
      <c r="C53" s="529">
        <v>107500000</v>
      </c>
      <c r="D53" s="182"/>
      <c r="E53" s="182"/>
    </row>
    <row r="54" spans="1:5" s="183" customFormat="1" ht="21" customHeight="1">
      <c r="A54" s="525">
        <v>19</v>
      </c>
      <c r="B54" s="524" t="s">
        <v>542</v>
      </c>
      <c r="C54" s="529">
        <v>45000000</v>
      </c>
      <c r="D54" s="182"/>
      <c r="E54" s="182"/>
    </row>
    <row r="55" spans="1:5" s="183" customFormat="1" ht="21" customHeight="1">
      <c r="A55" s="528">
        <v>20</v>
      </c>
      <c r="B55" s="524" t="s">
        <v>192</v>
      </c>
      <c r="C55" s="529">
        <v>75000000</v>
      </c>
      <c r="D55" s="182"/>
      <c r="E55" s="182"/>
    </row>
    <row r="56" spans="1:5" s="183" customFormat="1" ht="21" customHeight="1">
      <c r="A56" s="525">
        <v>21</v>
      </c>
      <c r="B56" s="524" t="s">
        <v>544</v>
      </c>
      <c r="C56" s="529">
        <v>30000000</v>
      </c>
      <c r="D56" s="182"/>
      <c r="E56" s="182"/>
    </row>
    <row r="57" spans="1:5" s="183" customFormat="1" ht="21" customHeight="1">
      <c r="A57" s="528">
        <v>22</v>
      </c>
      <c r="B57" s="510" t="s">
        <v>199</v>
      </c>
      <c r="C57" s="529">
        <v>20000000</v>
      </c>
      <c r="D57" s="182"/>
      <c r="E57" s="182"/>
    </row>
    <row r="58" spans="1:5" s="183" customFormat="1" ht="33.75" customHeight="1">
      <c r="A58" s="525">
        <v>23</v>
      </c>
      <c r="B58" s="510" t="s">
        <v>200</v>
      </c>
      <c r="C58" s="529">
        <v>20000000</v>
      </c>
      <c r="D58" s="182"/>
      <c r="E58" s="182"/>
    </row>
    <row r="59" spans="1:5" s="183" customFormat="1" ht="21" customHeight="1">
      <c r="A59" s="525"/>
      <c r="B59" s="510"/>
      <c r="C59" s="529"/>
      <c r="D59" s="182"/>
      <c r="E59" s="182"/>
    </row>
    <row r="60" spans="1:5">
      <c r="C60" s="160" t="str">
        <f>'PK - Sekcam'!C72</f>
        <v>PAREPARE, 3 JANUARI 2020</v>
      </c>
    </row>
    <row r="62" spans="1:5">
      <c r="B62" s="2" t="s">
        <v>257</v>
      </c>
      <c r="C62" s="2" t="s">
        <v>263</v>
      </c>
    </row>
    <row r="63" spans="1:5">
      <c r="C63" s="2" t="s">
        <v>264</v>
      </c>
    </row>
    <row r="67" spans="2:3">
      <c r="B67" s="170" t="str">
        <f>'PK - Sekcam'!C78</f>
        <v>WAHYUFI BAKRI, S.STP, MSi</v>
      </c>
      <c r="C67" s="170" t="s">
        <v>258</v>
      </c>
    </row>
    <row r="68" spans="2:3">
      <c r="B68" s="186" t="str">
        <f>'PK - Sekcam'!C79</f>
        <v>Pangkat : Penata Tk. I</v>
      </c>
      <c r="C68" s="171" t="s">
        <v>561</v>
      </c>
    </row>
    <row r="69" spans="2:3">
      <c r="B69" s="186" t="str">
        <f>'PK - Sekcam'!C80</f>
        <v xml:space="preserve">NIP        : 19811025 200112 1 002 </v>
      </c>
      <c r="C69" s="171" t="s">
        <v>259</v>
      </c>
    </row>
  </sheetData>
  <mergeCells count="10">
    <mergeCell ref="A7:E7"/>
    <mergeCell ref="A19:E19"/>
    <mergeCell ref="A30:E30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9" scale="77" orientation="portrait" horizontalDpi="4294967293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1"/>
  <sheetViews>
    <sheetView topLeftCell="A7"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254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2020'!H41</f>
        <v>Program peningkatan pengembangan sistem pelaporan capaian kinerja dan keuangan</v>
      </c>
      <c r="B7" s="856"/>
      <c r="C7" s="856"/>
      <c r="D7" s="856"/>
      <c r="E7" s="857"/>
    </row>
    <row r="8" spans="1:5" ht="44.25" customHeight="1">
      <c r="A8" s="4">
        <v>1</v>
      </c>
      <c r="B8" s="33" t="str">
        <f>'RENCANA AKSI 2020'!I42</f>
        <v xml:space="preserve">Penyusunan Laporan Capaian Kinerja dan Ikhtisar Realisasi Kinerja SKPD </v>
      </c>
      <c r="C8" s="33" t="str">
        <f>'RENCANA AKSI 2020'!J42</f>
        <v>Jumlah Dokumen LKjIP dan Perjanjian Kinerja yang disusun</v>
      </c>
      <c r="D8" s="158" t="str">
        <f>'RENCANA AKSI 2020'!K42</f>
        <v>Dokumen</v>
      </c>
      <c r="E8" s="7">
        <f>'RENCANA AKSI 2020'!U42</f>
        <v>2</v>
      </c>
    </row>
    <row r="9" spans="1:5" ht="30" customHeight="1">
      <c r="A9" s="8">
        <v>2</v>
      </c>
      <c r="B9" s="33" t="str">
        <f>'RENCANA AKSI 2020'!I43</f>
        <v>Penyusunan Anggaran SKPD</v>
      </c>
      <c r="C9" s="33" t="str">
        <f>'RENCANA AKSI 2020'!J43</f>
        <v>Jumlah dokumen Anggaran SKPD yang disusun</v>
      </c>
      <c r="D9" s="158" t="str">
        <f>'RENCANA AKSI 2020'!K43</f>
        <v>Dokumen</v>
      </c>
      <c r="E9" s="7">
        <f>'RENCANA AKSI 2020'!U43</f>
        <v>4</v>
      </c>
    </row>
    <row r="10" spans="1:5" ht="36.75" customHeight="1">
      <c r="A10" s="4">
        <v>3</v>
      </c>
      <c r="B10" s="33" t="str">
        <f>'RENCANA AKSI 2020'!I44</f>
        <v>Penyusunan Renja SKPD</v>
      </c>
      <c r="C10" s="33" t="str">
        <f>'RENCANA AKSI 2020'!J44</f>
        <v xml:space="preserve">Jumlah Dokumen Rencana Kerja Kecamatan yang disusun </v>
      </c>
      <c r="D10" s="158" t="str">
        <f>'RENCANA AKSI 2020'!K44</f>
        <v>Dokumen</v>
      </c>
      <c r="E10" s="7">
        <f>'RENCANA AKSI 2020'!U44</f>
        <v>2</v>
      </c>
    </row>
    <row r="11" spans="1:5" ht="36.75" customHeight="1">
      <c r="A11" s="8">
        <v>4</v>
      </c>
      <c r="B11" s="33" t="str">
        <f>'RENCANA AKSI 2020'!I45</f>
        <v>Penyusunan Laporan Evaluasi Kinerja SKPD</v>
      </c>
      <c r="C11" s="33" t="str">
        <f>'RENCANA AKSI 2020'!J45</f>
        <v>Jumlah Laporan Evaluasi Kinerja SKPD yang disusun</v>
      </c>
      <c r="D11" s="158" t="str">
        <f>'RENCANA AKSI 2020'!K45</f>
        <v>Laporan</v>
      </c>
      <c r="E11" s="7">
        <f>'RENCANA AKSI 2020'!U45</f>
        <v>2</v>
      </c>
    </row>
    <row r="12" spans="1:5" ht="38.25" customHeight="1">
      <c r="A12" s="4">
        <v>5</v>
      </c>
      <c r="B12" s="33" t="str">
        <f>'RENCANA AKSI 2020'!I46</f>
        <v>Penyusunan Laporan Penyelenggaraan Pengarusutamaan Gender</v>
      </c>
      <c r="C12" s="33" t="str">
        <f>'RENCANA AKSI 2020'!J46</f>
        <v>Jumlah Laporan Penyelenggaraan Pengarusutamaan Gender yang disusun</v>
      </c>
      <c r="D12" s="158" t="str">
        <f>'RENCANA AKSI 2020'!K46</f>
        <v>Laporan</v>
      </c>
      <c r="E12" s="7">
        <f>'RENCANA AKSI 2020'!U46</f>
        <v>1</v>
      </c>
    </row>
    <row r="14" spans="1:5" s="183" customFormat="1" ht="24.75" customHeight="1">
      <c r="A14" s="180"/>
      <c r="B14" s="181" t="s">
        <v>37</v>
      </c>
      <c r="C14" s="181" t="s">
        <v>26</v>
      </c>
      <c r="D14" s="182"/>
      <c r="E14" s="182"/>
    </row>
    <row r="15" spans="1:5" ht="38.25" customHeight="1">
      <c r="A15" s="28">
        <v>1</v>
      </c>
      <c r="B15" s="168" t="str">
        <f>B8</f>
        <v xml:space="preserve">Penyusunan Laporan Capaian Kinerja dan Ikhtisar Realisasi Kinerja SKPD </v>
      </c>
      <c r="C15" s="30">
        <f>'RENCANA AKSI 2020'!P42</f>
        <v>6000000</v>
      </c>
    </row>
    <row r="16" spans="1:5" ht="18.75" customHeight="1">
      <c r="A16" s="31">
        <v>2</v>
      </c>
      <c r="B16" s="168" t="str">
        <f t="shared" ref="B16:B19" si="0">B9</f>
        <v>Penyusunan Anggaran SKPD</v>
      </c>
      <c r="C16" s="30">
        <f>'RENCANA AKSI 2020'!P43</f>
        <v>6000000</v>
      </c>
    </row>
    <row r="17" spans="1:5" ht="21.75" customHeight="1">
      <c r="A17" s="28">
        <v>3</v>
      </c>
      <c r="B17" s="168" t="str">
        <f t="shared" si="0"/>
        <v>Penyusunan Renja SKPD</v>
      </c>
      <c r="C17" s="30">
        <f>'RENCANA AKSI 2020'!P44</f>
        <v>6000000</v>
      </c>
    </row>
    <row r="18" spans="1:5" ht="21.75" customHeight="1">
      <c r="A18" s="31">
        <v>4</v>
      </c>
      <c r="B18" s="168" t="str">
        <f t="shared" si="0"/>
        <v>Penyusunan Laporan Evaluasi Kinerja SKPD</v>
      </c>
      <c r="C18" s="30">
        <f>'RENCANA AKSI 2020'!P45</f>
        <v>6000000</v>
      </c>
    </row>
    <row r="19" spans="1:5" ht="36" customHeight="1">
      <c r="A19" s="28">
        <v>5</v>
      </c>
      <c r="B19" s="168" t="str">
        <f t="shared" si="0"/>
        <v>Penyusunan Laporan Penyelenggaraan Pengarusutamaan Gender</v>
      </c>
      <c r="C19" s="30">
        <f>'RENCANA AKSI 2020'!P46</f>
        <v>8000000</v>
      </c>
    </row>
    <row r="20" spans="1:5">
      <c r="A20" s="31"/>
      <c r="B20" s="29"/>
      <c r="C20" s="32"/>
    </row>
    <row r="22" spans="1:5">
      <c r="C22" s="160" t="str">
        <f>'PK - Sekcam'!C72</f>
        <v>PAREPARE, 3 JANUARI 2020</v>
      </c>
    </row>
    <row r="24" spans="1:5">
      <c r="B24" s="2" t="s">
        <v>257</v>
      </c>
      <c r="C24" s="2" t="s">
        <v>255</v>
      </c>
    </row>
    <row r="29" spans="1:5" s="169" customFormat="1">
      <c r="A29" s="51"/>
      <c r="B29" s="170" t="str">
        <f>'PK - Sekcam'!C78</f>
        <v>WAHYUFI BAKRI, S.STP, MSi</v>
      </c>
      <c r="C29" s="170" t="s">
        <v>256</v>
      </c>
      <c r="D29" s="51"/>
      <c r="E29" s="51"/>
    </row>
    <row r="30" spans="1:5">
      <c r="B30" s="186" t="str">
        <f>'PK - Sekcam'!C79</f>
        <v>Pangkat : Penata Tk. I</v>
      </c>
      <c r="C30" s="171" t="s">
        <v>260</v>
      </c>
    </row>
    <row r="31" spans="1:5">
      <c r="B31" s="186" t="str">
        <f>'PK - Sekcam'!C80</f>
        <v xml:space="preserve">NIP        : 19811025 200112 1 002 </v>
      </c>
      <c r="C31" s="171" t="s">
        <v>261</v>
      </c>
    </row>
  </sheetData>
  <mergeCells count="8">
    <mergeCell ref="A7:E7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9" scale="77" orientation="portrait" horizontalDpi="4294967293" verticalDpi="0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G82"/>
  <sheetViews>
    <sheetView topLeftCell="C16"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35.51171875" style="2" customWidth="1"/>
    <col min="3" max="3" width="34.28125" style="2" customWidth="1"/>
    <col min="4" max="4" width="9" style="3" bestFit="1" customWidth="1"/>
    <col min="5" max="5" width="9" style="3" customWidth="1"/>
    <col min="6" max="6" width="8.875" style="2"/>
    <col min="7" max="7" width="7.765625" style="2" customWidth="1"/>
    <col min="8" max="16384" width="8.875" style="2"/>
  </cols>
  <sheetData>
    <row r="1" spans="1:7">
      <c r="A1" s="1" t="s">
        <v>176</v>
      </c>
    </row>
    <row r="2" spans="1:7" ht="23.1" customHeight="1">
      <c r="A2" s="858" t="s">
        <v>248</v>
      </c>
      <c r="B2" s="858"/>
      <c r="C2" s="858"/>
      <c r="D2" s="858"/>
      <c r="E2" s="858"/>
      <c r="F2" s="858"/>
      <c r="G2" s="858"/>
    </row>
    <row r="3" spans="1:7" ht="20.100000000000001" customHeight="1">
      <c r="A3" s="858" t="s">
        <v>249</v>
      </c>
      <c r="B3" s="858"/>
      <c r="C3" s="858"/>
      <c r="D3" s="858"/>
      <c r="E3" s="858"/>
      <c r="F3" s="858"/>
      <c r="G3" s="858"/>
    </row>
    <row r="4" spans="1:7" ht="20.100000000000001" customHeight="1">
      <c r="A4" s="858" t="s">
        <v>89</v>
      </c>
      <c r="B4" s="858"/>
      <c r="C4" s="858"/>
      <c r="D4" s="858"/>
      <c r="E4" s="858"/>
      <c r="F4" s="858"/>
      <c r="G4" s="858"/>
    </row>
    <row r="5" spans="1:7" ht="20.100000000000001" customHeight="1">
      <c r="A5" s="46"/>
      <c r="B5" s="46"/>
      <c r="C5" s="46"/>
      <c r="D5" s="46"/>
      <c r="E5" s="46"/>
    </row>
    <row r="6" spans="1:7">
      <c r="A6" s="884" t="s">
        <v>17</v>
      </c>
      <c r="B6" s="884" t="s">
        <v>33</v>
      </c>
      <c r="C6" s="884" t="s">
        <v>8</v>
      </c>
      <c r="D6" s="884" t="s">
        <v>20</v>
      </c>
      <c r="E6" s="884" t="s">
        <v>21</v>
      </c>
      <c r="F6" s="884" t="s">
        <v>84</v>
      </c>
      <c r="G6" s="884" t="s">
        <v>85</v>
      </c>
    </row>
    <row r="7" spans="1:7">
      <c r="A7" s="884"/>
      <c r="B7" s="884"/>
      <c r="C7" s="884"/>
      <c r="D7" s="884"/>
      <c r="E7" s="884"/>
      <c r="F7" s="884"/>
      <c r="G7" s="884"/>
    </row>
    <row r="8" spans="1:7" ht="29.25" customHeight="1">
      <c r="A8" s="882" t="str">
        <f>'RENCANA AKSI 2020'!H41</f>
        <v>Program peningkatan pengembangan sistem pelaporan capaian kinerja dan keuangan</v>
      </c>
      <c r="B8" s="883"/>
      <c r="C8" s="883"/>
      <c r="D8" s="883"/>
      <c r="E8" s="883"/>
      <c r="F8" s="167"/>
      <c r="G8" s="167"/>
    </row>
    <row r="9" spans="1:7" ht="34.5" customHeight="1">
      <c r="A9" s="10">
        <v>1</v>
      </c>
      <c r="B9" s="429" t="str">
        <f>'RENCANA AKSI 2020'!I42</f>
        <v xml:space="preserve">Penyusunan Laporan Capaian Kinerja dan Ikhtisar Realisasi Kinerja SKPD </v>
      </c>
      <c r="C9" s="430" t="str">
        <f>'RENCANA AKSI 2020'!J42</f>
        <v>Jumlah Dokumen LKjIP dan Perjanjian Kinerja yang disusun</v>
      </c>
      <c r="D9" s="173" t="str">
        <f>'RENCANA AKSI 2020'!K42</f>
        <v>Dokumen</v>
      </c>
      <c r="E9" s="431">
        <f>'RENCANA AKSI 2020'!L42</f>
        <v>2</v>
      </c>
      <c r="F9" s="10">
        <v>2</v>
      </c>
      <c r="G9" s="432">
        <f>F9/E9</f>
        <v>1</v>
      </c>
    </row>
    <row r="10" spans="1:7" ht="30" customHeight="1">
      <c r="A10" s="10">
        <v>2</v>
      </c>
      <c r="B10" s="429" t="str">
        <f>'RENCANA AKSI 2020'!I43</f>
        <v>Penyusunan Anggaran SKPD</v>
      </c>
      <c r="C10" s="430" t="str">
        <f>'RENCANA AKSI 2020'!J43</f>
        <v>Jumlah dokumen Anggaran SKPD yang disusun</v>
      </c>
      <c r="D10" s="173" t="str">
        <f>'RENCANA AKSI 2020'!K43</f>
        <v>Dokumen</v>
      </c>
      <c r="E10" s="431">
        <f>'RENCANA AKSI 2020'!L43</f>
        <v>0</v>
      </c>
      <c r="F10" s="10">
        <v>0</v>
      </c>
      <c r="G10" s="432">
        <v>0</v>
      </c>
    </row>
    <row r="11" spans="1:7" ht="30" customHeight="1">
      <c r="A11" s="10">
        <v>3</v>
      </c>
      <c r="B11" s="429" t="str">
        <f>'RENCANA AKSI 2020'!I44</f>
        <v>Penyusunan Renja SKPD</v>
      </c>
      <c r="C11" s="430" t="str">
        <f>'RENCANA AKSI 2020'!J44</f>
        <v xml:space="preserve">Jumlah Dokumen Rencana Kerja Kecamatan yang disusun </v>
      </c>
      <c r="D11" s="173" t="str">
        <f>'RENCANA AKSI 2020'!K44</f>
        <v>Dokumen</v>
      </c>
      <c r="E11" s="431">
        <f>'RENCANA AKSI 2020'!L44</f>
        <v>0</v>
      </c>
      <c r="F11" s="10">
        <v>0</v>
      </c>
      <c r="G11" s="432">
        <v>0</v>
      </c>
    </row>
    <row r="12" spans="1:7" ht="30" customHeight="1">
      <c r="A12" s="10">
        <v>4</v>
      </c>
      <c r="B12" s="429" t="str">
        <f>'RENCANA AKSI 2020'!I45</f>
        <v>Penyusunan Laporan Evaluasi Kinerja SKPD</v>
      </c>
      <c r="C12" s="430" t="str">
        <f>'RENCANA AKSI 2020'!J45</f>
        <v>Jumlah Laporan Evaluasi Kinerja SKPD yang disusun</v>
      </c>
      <c r="D12" s="173" t="str">
        <f>'RENCANA AKSI 2020'!K45</f>
        <v>Laporan</v>
      </c>
      <c r="E12" s="431">
        <v>1</v>
      </c>
      <c r="F12" s="10">
        <v>1</v>
      </c>
      <c r="G12" s="432">
        <f t="shared" ref="G12:G14" si="0">F12/E12</f>
        <v>1</v>
      </c>
    </row>
    <row r="13" spans="1:7" ht="36" customHeight="1">
      <c r="A13" s="10">
        <v>5</v>
      </c>
      <c r="B13" s="429" t="str">
        <f>'RENCANA AKSI 2020'!I46</f>
        <v>Penyusunan Laporan Penyelenggaraan Pengarusutamaan Gender</v>
      </c>
      <c r="C13" s="430" t="str">
        <f>'RENCANA AKSI 2020'!J46</f>
        <v>Jumlah Laporan Penyelenggaraan Pengarusutamaan Gender yang disusun</v>
      </c>
      <c r="D13" s="173" t="str">
        <f>'RENCANA AKSI 2020'!K46</f>
        <v>Laporan</v>
      </c>
      <c r="E13" s="431">
        <f>'RENCANA AKSI 2020'!L46</f>
        <v>0</v>
      </c>
      <c r="F13" s="10">
        <v>0</v>
      </c>
      <c r="G13" s="432">
        <v>0</v>
      </c>
    </row>
    <row r="14" spans="1:7" s="183" customFormat="1" ht="36" customHeight="1">
      <c r="A14" s="433">
        <v>6</v>
      </c>
      <c r="B14" s="434" t="s">
        <v>373</v>
      </c>
      <c r="C14" s="430" t="s">
        <v>417</v>
      </c>
      <c r="D14" s="435" t="s">
        <v>215</v>
      </c>
      <c r="E14" s="436">
        <v>1</v>
      </c>
      <c r="F14" s="433">
        <v>1</v>
      </c>
      <c r="G14" s="432">
        <f t="shared" si="0"/>
        <v>1</v>
      </c>
    </row>
    <row r="15" spans="1:7" ht="21" customHeight="1">
      <c r="A15" s="161"/>
      <c r="B15" s="162"/>
      <c r="C15" s="163"/>
      <c r="D15" s="164" t="s">
        <v>176</v>
      </c>
      <c r="E15" s="165"/>
      <c r="F15" s="161"/>
      <c r="G15" s="166"/>
    </row>
    <row r="16" spans="1:7" ht="20.100000000000001" customHeight="1">
      <c r="A16" s="859" t="s">
        <v>250</v>
      </c>
      <c r="B16" s="859"/>
      <c r="C16" s="859"/>
      <c r="D16" s="859"/>
      <c r="E16" s="859"/>
    </row>
    <row r="18" spans="1:7">
      <c r="A18" s="884" t="s">
        <v>17</v>
      </c>
      <c r="B18" s="884" t="s">
        <v>33</v>
      </c>
      <c r="C18" s="884" t="s">
        <v>8</v>
      </c>
      <c r="D18" s="884" t="s">
        <v>20</v>
      </c>
      <c r="E18" s="884" t="s">
        <v>21</v>
      </c>
      <c r="F18" s="884" t="s">
        <v>84</v>
      </c>
      <c r="G18" s="884" t="s">
        <v>85</v>
      </c>
    </row>
    <row r="19" spans="1:7">
      <c r="A19" s="884"/>
      <c r="B19" s="884"/>
      <c r="C19" s="884"/>
      <c r="D19" s="884"/>
      <c r="E19" s="884"/>
      <c r="F19" s="884"/>
      <c r="G19" s="884"/>
    </row>
    <row r="20" spans="1:7" ht="29.25" customHeight="1">
      <c r="A20" s="882" t="str">
        <f>A8</f>
        <v>Program peningkatan pengembangan sistem pelaporan capaian kinerja dan keuangan</v>
      </c>
      <c r="B20" s="883"/>
      <c r="C20" s="883"/>
      <c r="D20" s="883"/>
      <c r="E20" s="883"/>
      <c r="F20" s="167"/>
      <c r="G20" s="167"/>
    </row>
    <row r="21" spans="1:7" ht="36" customHeight="1">
      <c r="A21" s="10">
        <v>1</v>
      </c>
      <c r="B21" s="429" t="str">
        <f t="shared" ref="B21:D25" si="1">B9</f>
        <v xml:space="preserve">Penyusunan Laporan Capaian Kinerja dan Ikhtisar Realisasi Kinerja SKPD </v>
      </c>
      <c r="C21" s="430" t="str">
        <f t="shared" si="1"/>
        <v>Jumlah Dokumen LKjIP dan Perjanjian Kinerja yang disusun</v>
      </c>
      <c r="D21" s="173" t="str">
        <f t="shared" si="1"/>
        <v>Dokumen</v>
      </c>
      <c r="E21" s="431">
        <v>0</v>
      </c>
      <c r="F21" s="10">
        <v>0</v>
      </c>
      <c r="G21" s="432">
        <v>0</v>
      </c>
    </row>
    <row r="22" spans="1:7" ht="30" customHeight="1">
      <c r="A22" s="10">
        <v>2</v>
      </c>
      <c r="B22" s="429" t="str">
        <f t="shared" si="1"/>
        <v>Penyusunan Anggaran SKPD</v>
      </c>
      <c r="C22" s="430" t="str">
        <f t="shared" si="1"/>
        <v>Jumlah dokumen Anggaran SKPD yang disusun</v>
      </c>
      <c r="D22" s="173" t="str">
        <f t="shared" si="1"/>
        <v>Dokumen</v>
      </c>
      <c r="E22" s="431">
        <v>1</v>
      </c>
      <c r="F22" s="10">
        <v>1</v>
      </c>
      <c r="G22" s="432">
        <f t="shared" ref="G22:G24" si="2">F22/E22</f>
        <v>1</v>
      </c>
    </row>
    <row r="23" spans="1:7" ht="30" customHeight="1">
      <c r="A23" s="10">
        <v>3</v>
      </c>
      <c r="B23" s="429" t="str">
        <f t="shared" si="1"/>
        <v>Penyusunan Renja SKPD</v>
      </c>
      <c r="C23" s="430" t="str">
        <f t="shared" si="1"/>
        <v xml:space="preserve">Jumlah Dokumen Rencana Kerja Kecamatan yang disusun </v>
      </c>
      <c r="D23" s="173" t="str">
        <f t="shared" si="1"/>
        <v>Dokumen</v>
      </c>
      <c r="E23" s="431">
        <v>1</v>
      </c>
      <c r="F23" s="10">
        <v>1</v>
      </c>
      <c r="G23" s="432">
        <f t="shared" si="2"/>
        <v>1</v>
      </c>
    </row>
    <row r="24" spans="1:7" ht="30" customHeight="1">
      <c r="A24" s="10">
        <v>4</v>
      </c>
      <c r="B24" s="429" t="str">
        <f t="shared" si="1"/>
        <v>Penyusunan Laporan Evaluasi Kinerja SKPD</v>
      </c>
      <c r="C24" s="430" t="str">
        <f t="shared" si="1"/>
        <v>Jumlah Laporan Evaluasi Kinerja SKPD yang disusun</v>
      </c>
      <c r="D24" s="173" t="str">
        <f t="shared" si="1"/>
        <v>Laporan</v>
      </c>
      <c r="E24" s="431">
        <v>1</v>
      </c>
      <c r="F24" s="10">
        <v>1</v>
      </c>
      <c r="G24" s="432">
        <f t="shared" si="2"/>
        <v>1</v>
      </c>
    </row>
    <row r="25" spans="1:7" ht="36" customHeight="1">
      <c r="A25" s="10">
        <v>5</v>
      </c>
      <c r="B25" s="429" t="str">
        <f t="shared" si="1"/>
        <v>Penyusunan Laporan Penyelenggaraan Pengarusutamaan Gender</v>
      </c>
      <c r="C25" s="430" t="str">
        <f t="shared" si="1"/>
        <v>Jumlah Laporan Penyelenggaraan Pengarusutamaan Gender yang disusun</v>
      </c>
      <c r="D25" s="173" t="str">
        <f t="shared" si="1"/>
        <v>Laporan</v>
      </c>
      <c r="E25" s="431">
        <v>0</v>
      </c>
      <c r="F25" s="10">
        <v>0</v>
      </c>
      <c r="G25" s="432">
        <v>0</v>
      </c>
    </row>
    <row r="26" spans="1:7" s="183" customFormat="1" ht="36" customHeight="1">
      <c r="A26" s="433">
        <v>6</v>
      </c>
      <c r="B26" s="434" t="s">
        <v>373</v>
      </c>
      <c r="C26" s="430" t="s">
        <v>417</v>
      </c>
      <c r="D26" s="435" t="s">
        <v>215</v>
      </c>
      <c r="E26" s="436">
        <v>0</v>
      </c>
      <c r="F26" s="433">
        <v>0</v>
      </c>
      <c r="G26" s="432">
        <v>0</v>
      </c>
    </row>
    <row r="27" spans="1:7" ht="13.5" customHeight="1">
      <c r="A27" s="161"/>
      <c r="B27" s="162"/>
      <c r="C27" s="163"/>
      <c r="D27" s="164"/>
      <c r="E27" s="165"/>
      <c r="F27" s="161"/>
      <c r="G27" s="166"/>
    </row>
    <row r="28" spans="1:7" ht="20.100000000000001" customHeight="1">
      <c r="A28" s="858" t="s">
        <v>413</v>
      </c>
      <c r="B28" s="858"/>
      <c r="C28" s="858"/>
      <c r="D28" s="858"/>
      <c r="E28" s="858"/>
      <c r="F28" s="858"/>
      <c r="G28" s="858"/>
    </row>
    <row r="29" spans="1:7" ht="15.75" thickBot="1"/>
    <row r="30" spans="1:7">
      <c r="A30" s="860" t="s">
        <v>17</v>
      </c>
      <c r="B30" s="862" t="s">
        <v>33</v>
      </c>
      <c r="C30" s="862" t="s">
        <v>8</v>
      </c>
      <c r="D30" s="862" t="s">
        <v>20</v>
      </c>
      <c r="E30" s="864" t="s">
        <v>21</v>
      </c>
      <c r="F30" s="862" t="s">
        <v>84</v>
      </c>
      <c r="G30" s="864" t="s">
        <v>85</v>
      </c>
    </row>
    <row r="31" spans="1:7">
      <c r="A31" s="861"/>
      <c r="B31" s="863"/>
      <c r="C31" s="863"/>
      <c r="D31" s="863"/>
      <c r="E31" s="865"/>
      <c r="F31" s="863"/>
      <c r="G31" s="865"/>
    </row>
    <row r="32" spans="1:7" ht="29.25" customHeight="1">
      <c r="A32" s="875" t="str">
        <f>A20</f>
        <v>Program peningkatan pengembangan sistem pelaporan capaian kinerja dan keuangan</v>
      </c>
      <c r="B32" s="856"/>
      <c r="C32" s="856"/>
      <c r="D32" s="856"/>
      <c r="E32" s="856"/>
      <c r="F32" s="167"/>
      <c r="G32" s="167"/>
    </row>
    <row r="33" spans="1:7" ht="32.25" customHeight="1">
      <c r="A33" s="4">
        <v>1</v>
      </c>
      <c r="B33" s="157" t="str">
        <f>B21</f>
        <v xml:space="preserve">Penyusunan Laporan Capaian Kinerja dan Ikhtisar Realisasi Kinerja SKPD </v>
      </c>
      <c r="C33" s="33" t="str">
        <f>C21</f>
        <v>Jumlah Dokumen LKjIP dan Perjanjian Kinerja yang disusun</v>
      </c>
      <c r="D33" s="158" t="str">
        <f>D21</f>
        <v>Dokumen</v>
      </c>
      <c r="E33" s="7">
        <f>E21</f>
        <v>0</v>
      </c>
      <c r="F33" s="6">
        <v>0</v>
      </c>
      <c r="G33" s="159">
        <v>0</v>
      </c>
    </row>
    <row r="34" spans="1:7" ht="30" customHeight="1">
      <c r="A34" s="8">
        <v>2</v>
      </c>
      <c r="B34" s="157" t="str">
        <f t="shared" ref="B34:D37" si="3">B22</f>
        <v>Penyusunan Anggaran SKPD</v>
      </c>
      <c r="C34" s="33" t="str">
        <f t="shared" si="3"/>
        <v>Jumlah dokumen Anggaran SKPD yang disusun</v>
      </c>
      <c r="D34" s="158" t="str">
        <f t="shared" si="3"/>
        <v>Dokumen</v>
      </c>
      <c r="E34" s="7">
        <v>0</v>
      </c>
      <c r="F34" s="6">
        <v>0</v>
      </c>
      <c r="G34" s="159">
        <v>0</v>
      </c>
    </row>
    <row r="35" spans="1:7" ht="30" customHeight="1">
      <c r="A35" s="4">
        <v>3</v>
      </c>
      <c r="B35" s="157" t="str">
        <f t="shared" si="3"/>
        <v>Penyusunan Renja SKPD</v>
      </c>
      <c r="C35" s="33" t="str">
        <f t="shared" si="3"/>
        <v xml:space="preserve">Jumlah Dokumen Rencana Kerja Kecamatan yang disusun </v>
      </c>
      <c r="D35" s="158" t="str">
        <f t="shared" si="3"/>
        <v>Dokumen</v>
      </c>
      <c r="E35" s="7">
        <v>0</v>
      </c>
      <c r="F35" s="6">
        <v>0</v>
      </c>
      <c r="G35" s="159">
        <v>0</v>
      </c>
    </row>
    <row r="36" spans="1:7" ht="30" customHeight="1">
      <c r="A36" s="8">
        <v>4</v>
      </c>
      <c r="B36" s="157" t="str">
        <f t="shared" si="3"/>
        <v>Penyusunan Laporan Evaluasi Kinerja SKPD</v>
      </c>
      <c r="C36" s="33" t="str">
        <f t="shared" si="3"/>
        <v>Jumlah Laporan Evaluasi Kinerja SKPD yang disusun</v>
      </c>
      <c r="D36" s="158" t="str">
        <f t="shared" si="3"/>
        <v>Laporan</v>
      </c>
      <c r="E36" s="7">
        <v>1</v>
      </c>
      <c r="F36" s="6">
        <v>1</v>
      </c>
      <c r="G36" s="159">
        <f t="shared" ref="G36" si="4">F36/E36</f>
        <v>1</v>
      </c>
    </row>
    <row r="37" spans="1:7" ht="36" customHeight="1">
      <c r="A37" s="4">
        <v>5</v>
      </c>
      <c r="B37" s="157" t="str">
        <f t="shared" si="3"/>
        <v>Penyusunan Laporan Penyelenggaraan Pengarusutamaan Gender</v>
      </c>
      <c r="C37" s="33" t="str">
        <f t="shared" si="3"/>
        <v>Jumlah Laporan Penyelenggaraan Pengarusutamaan Gender yang disusun</v>
      </c>
      <c r="D37" s="158" t="str">
        <f t="shared" si="3"/>
        <v>Laporan</v>
      </c>
      <c r="E37" s="7">
        <v>0</v>
      </c>
      <c r="F37" s="6">
        <v>0</v>
      </c>
      <c r="G37" s="159">
        <v>0</v>
      </c>
    </row>
    <row r="38" spans="1:7" s="183" customFormat="1" ht="36" customHeight="1">
      <c r="A38" s="433">
        <v>6</v>
      </c>
      <c r="B38" s="434" t="s">
        <v>373</v>
      </c>
      <c r="C38" s="430" t="s">
        <v>417</v>
      </c>
      <c r="D38" s="435" t="s">
        <v>215</v>
      </c>
      <c r="E38" s="436">
        <v>0</v>
      </c>
      <c r="F38" s="433">
        <v>0</v>
      </c>
      <c r="G38" s="432">
        <v>0</v>
      </c>
    </row>
    <row r="54" spans="1:7" ht="20.100000000000001" customHeight="1">
      <c r="A54" s="858" t="s">
        <v>414</v>
      </c>
      <c r="B54" s="858"/>
      <c r="C54" s="858"/>
      <c r="D54" s="858"/>
      <c r="E54" s="858"/>
      <c r="F54" s="858"/>
      <c r="G54" s="858"/>
    </row>
    <row r="56" spans="1:7">
      <c r="A56" s="884" t="s">
        <v>17</v>
      </c>
      <c r="B56" s="884" t="s">
        <v>33</v>
      </c>
      <c r="C56" s="884" t="s">
        <v>8</v>
      </c>
      <c r="D56" s="884" t="s">
        <v>20</v>
      </c>
      <c r="E56" s="884" t="s">
        <v>21</v>
      </c>
      <c r="F56" s="884" t="s">
        <v>84</v>
      </c>
      <c r="G56" s="884" t="s">
        <v>85</v>
      </c>
    </row>
    <row r="57" spans="1:7">
      <c r="A57" s="884"/>
      <c r="B57" s="884"/>
      <c r="C57" s="884"/>
      <c r="D57" s="884"/>
      <c r="E57" s="884"/>
      <c r="F57" s="884"/>
      <c r="G57" s="884"/>
    </row>
    <row r="58" spans="1:7" ht="29.25" customHeight="1">
      <c r="A58" s="882" t="str">
        <f>A32</f>
        <v>Program peningkatan pengembangan sistem pelaporan capaian kinerja dan keuangan</v>
      </c>
      <c r="B58" s="883"/>
      <c r="C58" s="883"/>
      <c r="D58" s="883"/>
      <c r="E58" s="883"/>
      <c r="F58" s="167"/>
      <c r="G58" s="167"/>
    </row>
    <row r="59" spans="1:7" ht="35.25" customHeight="1">
      <c r="A59" s="10">
        <v>1</v>
      </c>
      <c r="B59" s="429" t="str">
        <f>B33</f>
        <v xml:space="preserve">Penyusunan Laporan Capaian Kinerja dan Ikhtisar Realisasi Kinerja SKPD </v>
      </c>
      <c r="C59" s="430" t="str">
        <f>C33</f>
        <v>Jumlah Dokumen LKjIP dan Perjanjian Kinerja yang disusun</v>
      </c>
      <c r="D59" s="173" t="str">
        <f>D33</f>
        <v>Dokumen</v>
      </c>
      <c r="E59" s="431">
        <f>E32</f>
        <v>0</v>
      </c>
      <c r="F59" s="10">
        <v>0</v>
      </c>
      <c r="G59" s="432">
        <v>0</v>
      </c>
    </row>
    <row r="60" spans="1:7" ht="36" customHeight="1">
      <c r="A60" s="10">
        <v>2</v>
      </c>
      <c r="B60" s="429" t="str">
        <f t="shared" ref="B60:D63" si="5">B34</f>
        <v>Penyusunan Anggaran SKPD</v>
      </c>
      <c r="C60" s="430" t="str">
        <f t="shared" si="5"/>
        <v>Jumlah dokumen Anggaran SKPD yang disusun</v>
      </c>
      <c r="D60" s="173" t="str">
        <f t="shared" si="5"/>
        <v>Dokumen</v>
      </c>
      <c r="E60" s="431">
        <v>1</v>
      </c>
      <c r="F60" s="10">
        <v>1</v>
      </c>
      <c r="G60" s="432">
        <v>0</v>
      </c>
    </row>
    <row r="61" spans="1:7" ht="37.5" customHeight="1">
      <c r="A61" s="10">
        <v>3</v>
      </c>
      <c r="B61" s="429" t="str">
        <f t="shared" si="5"/>
        <v>Penyusunan Renja SKPD</v>
      </c>
      <c r="C61" s="430" t="str">
        <f t="shared" si="5"/>
        <v xml:space="preserve">Jumlah Dokumen Rencana Kerja Kecamatan yang disusun </v>
      </c>
      <c r="D61" s="173" t="str">
        <f t="shared" si="5"/>
        <v>Dokumen</v>
      </c>
      <c r="E61" s="431">
        <v>1</v>
      </c>
      <c r="F61" s="10">
        <v>1</v>
      </c>
      <c r="G61" s="432">
        <v>0</v>
      </c>
    </row>
    <row r="62" spans="1:7" ht="35.25" customHeight="1">
      <c r="A62" s="10">
        <v>4</v>
      </c>
      <c r="B62" s="429" t="str">
        <f t="shared" si="5"/>
        <v>Penyusunan Laporan Evaluasi Kinerja SKPD</v>
      </c>
      <c r="C62" s="430" t="str">
        <f t="shared" si="5"/>
        <v>Jumlah Laporan Evaluasi Kinerja SKPD yang disusun</v>
      </c>
      <c r="D62" s="173" t="str">
        <f t="shared" si="5"/>
        <v>Laporan</v>
      </c>
      <c r="E62" s="431">
        <v>1</v>
      </c>
      <c r="F62" s="10">
        <v>1</v>
      </c>
      <c r="G62" s="432">
        <f t="shared" ref="G62" si="6">F62/E62</f>
        <v>1</v>
      </c>
    </row>
    <row r="63" spans="1:7" ht="36" customHeight="1">
      <c r="A63" s="10">
        <v>5</v>
      </c>
      <c r="B63" s="429" t="str">
        <f t="shared" si="5"/>
        <v>Penyusunan Laporan Penyelenggaraan Pengarusutamaan Gender</v>
      </c>
      <c r="C63" s="430" t="str">
        <f t="shared" si="5"/>
        <v>Jumlah Laporan Penyelenggaraan Pengarusutamaan Gender yang disusun</v>
      </c>
      <c r="D63" s="173" t="str">
        <f t="shared" si="5"/>
        <v>Laporan</v>
      </c>
      <c r="E63" s="431">
        <v>1</v>
      </c>
      <c r="F63" s="10">
        <v>1</v>
      </c>
      <c r="G63" s="432">
        <v>0</v>
      </c>
    </row>
    <row r="64" spans="1:7" s="183" customFormat="1" ht="36" customHeight="1">
      <c r="A64" s="433">
        <v>6</v>
      </c>
      <c r="B64" s="434" t="s">
        <v>373</v>
      </c>
      <c r="C64" s="430" t="s">
        <v>417</v>
      </c>
      <c r="D64" s="435" t="s">
        <v>215</v>
      </c>
      <c r="E64" s="436">
        <v>0</v>
      </c>
      <c r="F64" s="433">
        <v>0</v>
      </c>
      <c r="G64" s="432">
        <v>0</v>
      </c>
    </row>
    <row r="66" spans="1:5" s="183" customFormat="1" ht="24.75" customHeight="1">
      <c r="A66" s="180"/>
      <c r="B66" s="181" t="s">
        <v>37</v>
      </c>
      <c r="C66" s="181" t="s">
        <v>26</v>
      </c>
      <c r="D66" s="182"/>
      <c r="E66" s="182"/>
    </row>
    <row r="67" spans="1:5" ht="36.75" customHeight="1">
      <c r="A67" s="28">
        <v>1</v>
      </c>
      <c r="B67" s="168" t="str">
        <f>B59</f>
        <v xml:space="preserve">Penyusunan Laporan Capaian Kinerja dan Ikhtisar Realisasi Kinerja SKPD </v>
      </c>
      <c r="C67" s="30">
        <v>6000000</v>
      </c>
    </row>
    <row r="68" spans="1:5" ht="18.75" customHeight="1">
      <c r="A68" s="31">
        <v>2</v>
      </c>
      <c r="B68" s="168" t="str">
        <f t="shared" ref="B68:B72" si="7">B60</f>
        <v>Penyusunan Anggaran SKPD</v>
      </c>
      <c r="C68" s="30">
        <v>6000000</v>
      </c>
    </row>
    <row r="69" spans="1:5" ht="21.75" customHeight="1">
      <c r="A69" s="28">
        <v>3</v>
      </c>
      <c r="B69" s="168" t="str">
        <f t="shared" si="7"/>
        <v>Penyusunan Renja SKPD</v>
      </c>
      <c r="C69" s="30">
        <v>6000000</v>
      </c>
    </row>
    <row r="70" spans="1:5" ht="24" customHeight="1">
      <c r="A70" s="31">
        <v>4</v>
      </c>
      <c r="B70" s="168" t="str">
        <f t="shared" si="7"/>
        <v>Penyusunan Laporan Evaluasi Kinerja SKPD</v>
      </c>
      <c r="C70" s="30">
        <v>6000000</v>
      </c>
    </row>
    <row r="71" spans="1:5" ht="34.5" customHeight="1">
      <c r="A71" s="28">
        <v>5</v>
      </c>
      <c r="B71" s="168" t="str">
        <f t="shared" si="7"/>
        <v>Penyusunan Laporan Penyelenggaraan Pengarusutamaan Gender</v>
      </c>
      <c r="C71" s="30">
        <v>6000000</v>
      </c>
    </row>
    <row r="72" spans="1:5" ht="36" customHeight="1">
      <c r="A72" s="28">
        <v>5</v>
      </c>
      <c r="B72" s="168" t="str">
        <f t="shared" si="7"/>
        <v>Penyusunan Dokumen Renstra</v>
      </c>
      <c r="C72" s="30">
        <v>10000000</v>
      </c>
    </row>
    <row r="73" spans="1:5">
      <c r="C73" s="160" t="s">
        <v>415</v>
      </c>
      <c r="D73" s="2"/>
    </row>
    <row r="74" spans="1:5">
      <c r="D74" s="2"/>
    </row>
    <row r="75" spans="1:5">
      <c r="B75" s="169" t="s">
        <v>274</v>
      </c>
      <c r="C75" s="2" t="s">
        <v>255</v>
      </c>
      <c r="D75" s="2"/>
    </row>
    <row r="76" spans="1:5">
      <c r="D76" s="2"/>
    </row>
    <row r="77" spans="1:5">
      <c r="D77" s="2"/>
    </row>
    <row r="78" spans="1:5">
      <c r="D78" s="2"/>
    </row>
    <row r="79" spans="1:5">
      <c r="D79" s="2"/>
    </row>
    <row r="80" spans="1:5" s="169" customFormat="1">
      <c r="A80" s="51"/>
      <c r="B80" s="178" t="s">
        <v>275</v>
      </c>
      <c r="C80" s="170" t="s">
        <v>256</v>
      </c>
      <c r="E80" s="51"/>
    </row>
    <row r="81" spans="2:4">
      <c r="B81" s="185" t="s">
        <v>276</v>
      </c>
      <c r="C81" s="171" t="s">
        <v>260</v>
      </c>
      <c r="D81" s="2"/>
    </row>
    <row r="82" spans="2:4">
      <c r="B82" s="185" t="s">
        <v>282</v>
      </c>
      <c r="C82" s="171" t="s">
        <v>261</v>
      </c>
      <c r="D82" s="2"/>
    </row>
  </sheetData>
  <mergeCells count="38">
    <mergeCell ref="A58:E58"/>
    <mergeCell ref="A2:G2"/>
    <mergeCell ref="A3:G3"/>
    <mergeCell ref="A4:G4"/>
    <mergeCell ref="A28:G28"/>
    <mergeCell ref="A54:G54"/>
    <mergeCell ref="F30:F31"/>
    <mergeCell ref="G30:G31"/>
    <mergeCell ref="A32:E32"/>
    <mergeCell ref="A56:A57"/>
    <mergeCell ref="B56:B57"/>
    <mergeCell ref="C56:C57"/>
    <mergeCell ref="D56:D57"/>
    <mergeCell ref="E56:E57"/>
    <mergeCell ref="F56:F57"/>
    <mergeCell ref="G56:G57"/>
    <mergeCell ref="A30:A31"/>
    <mergeCell ref="B30:B31"/>
    <mergeCell ref="C30:C31"/>
    <mergeCell ref="D30:D31"/>
    <mergeCell ref="E30:E31"/>
    <mergeCell ref="F18:F19"/>
    <mergeCell ref="G18:G19"/>
    <mergeCell ref="A20:E20"/>
    <mergeCell ref="A16:E16"/>
    <mergeCell ref="A18:A19"/>
    <mergeCell ref="B18:B19"/>
    <mergeCell ref="C18:C19"/>
    <mergeCell ref="D18:D19"/>
    <mergeCell ref="E18:E19"/>
    <mergeCell ref="A8:E8"/>
    <mergeCell ref="F6:F7"/>
    <mergeCell ref="G6:G7"/>
    <mergeCell ref="A6:A7"/>
    <mergeCell ref="B6:B7"/>
    <mergeCell ref="C6:C7"/>
    <mergeCell ref="D6:D7"/>
    <mergeCell ref="E6:E7"/>
  </mergeCells>
  <pageMargins left="0.5" right="0.5" top="0.5" bottom="1.5" header="0.3" footer="0.3"/>
  <pageSetup paperSize="5" scale="77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6"/>
  <sheetViews>
    <sheetView topLeftCell="A13"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265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30" customHeight="1">
      <c r="A7" s="875" t="str">
        <f>'RENCANA AKSI 2020'!H100</f>
        <v>Program Peningkatan Partisipasi Masyarakat Dalam Membangun Desa</v>
      </c>
      <c r="B7" s="856"/>
      <c r="C7" s="856"/>
      <c r="D7" s="856"/>
      <c r="E7" s="857"/>
    </row>
    <row r="8" spans="1:5" ht="38.25" customHeight="1">
      <c r="A8" s="8">
        <v>1</v>
      </c>
      <c r="B8" s="12" t="str">
        <f>'RENCANA AKSI 2020'!I101</f>
        <v>Penyelenggaraan Musrenbang Kecamatan</v>
      </c>
      <c r="C8" s="12" t="str">
        <f>'RENCANA AKSI 2020'!J101</f>
        <v>Jumlah Laporan Hasil Pelaksanaan Musrenbang Kecamatan</v>
      </c>
      <c r="D8" s="173" t="str">
        <f>'RENCANA AKSI 2020'!K101</f>
        <v>Laporan</v>
      </c>
      <c r="E8" s="176">
        <f>'RENCANA AKSI 2020'!U101</f>
        <v>1</v>
      </c>
    </row>
    <row r="10" spans="1:5" s="183" customFormat="1" ht="24.75" customHeight="1">
      <c r="A10" s="180"/>
      <c r="B10" s="181" t="s">
        <v>37</v>
      </c>
      <c r="C10" s="181" t="s">
        <v>26</v>
      </c>
      <c r="D10" s="182"/>
      <c r="E10" s="182"/>
    </row>
    <row r="11" spans="1:5" ht="20.25" customHeight="1">
      <c r="A11" s="3">
        <v>1</v>
      </c>
      <c r="B11" s="168" t="str">
        <f>B8</f>
        <v>Penyelenggaraan Musrenbang Kecamatan</v>
      </c>
      <c r="C11" s="179">
        <f>'RENCANA AKSI 2020'!P101</f>
        <v>5000000</v>
      </c>
    </row>
    <row r="13" spans="1:5">
      <c r="C13" s="160" t="str">
        <f>'PK - Sekcam'!C72</f>
        <v>PAREPARE, 3 JANUARI 2020</v>
      </c>
    </row>
    <row r="15" spans="1:5">
      <c r="B15" s="169" t="s">
        <v>274</v>
      </c>
      <c r="C15" s="177" t="s">
        <v>272</v>
      </c>
    </row>
    <row r="16" spans="1:5">
      <c r="C16" s="177" t="s">
        <v>273</v>
      </c>
    </row>
    <row r="20" spans="2:3">
      <c r="B20" s="178" t="s">
        <v>563</v>
      </c>
      <c r="C20" s="508"/>
    </row>
    <row r="21" spans="2:3" ht="14.25" customHeight="1">
      <c r="B21" s="2" t="s">
        <v>276</v>
      </c>
    </row>
    <row r="22" spans="2:3" ht="16.5" customHeight="1">
      <c r="B22" s="2" t="s">
        <v>277</v>
      </c>
    </row>
    <row r="25" spans="2:3">
      <c r="B25" s="509" t="s">
        <v>529</v>
      </c>
    </row>
    <row r="26" spans="2:3" ht="37.5" customHeight="1">
      <c r="B26" s="885" t="s">
        <v>562</v>
      </c>
      <c r="C26" s="886"/>
    </row>
  </sheetData>
  <mergeCells count="9">
    <mergeCell ref="B26:C26"/>
    <mergeCell ref="A7:E7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9" scale="77" orientation="portrait" horizontalDpi="4294967293" verticalDpi="0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5"/>
  <sheetViews>
    <sheetView topLeftCell="A22"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2.6757812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278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2020'!H49</f>
        <v>Program Peningkatan Keberdayaan Masyarakat Pedesaan</v>
      </c>
      <c r="B7" s="856"/>
      <c r="C7" s="856"/>
      <c r="D7" s="856"/>
      <c r="E7" s="857"/>
    </row>
    <row r="8" spans="1:5" ht="30" customHeight="1">
      <c r="A8" s="4">
        <v>1</v>
      </c>
      <c r="B8" s="454" t="s">
        <v>219</v>
      </c>
      <c r="C8" s="481" t="s">
        <v>235</v>
      </c>
      <c r="D8" s="456" t="s">
        <v>180</v>
      </c>
      <c r="E8" s="7">
        <f>'RENCANA AKSI 2020'!U50</f>
        <v>2378</v>
      </c>
    </row>
    <row r="9" spans="1:5" ht="33.75" customHeight="1">
      <c r="A9" s="8">
        <v>2</v>
      </c>
      <c r="B9" s="482" t="s">
        <v>221</v>
      </c>
      <c r="C9" s="481" t="s">
        <v>237</v>
      </c>
      <c r="D9" s="456" t="s">
        <v>214</v>
      </c>
      <c r="E9" s="11">
        <v>20</v>
      </c>
    </row>
    <row r="10" spans="1:5" ht="27" customHeight="1">
      <c r="A10" s="4">
        <v>3</v>
      </c>
      <c r="B10" s="454" t="s">
        <v>228</v>
      </c>
      <c r="C10" s="481" t="s">
        <v>230</v>
      </c>
      <c r="D10" s="453" t="s">
        <v>93</v>
      </c>
      <c r="E10" s="11">
        <v>8</v>
      </c>
    </row>
    <row r="11" spans="1:5" ht="32.25" customHeight="1">
      <c r="A11" s="4">
        <v>4</v>
      </c>
      <c r="B11" s="482" t="s">
        <v>222</v>
      </c>
      <c r="C11" s="481" t="s">
        <v>238</v>
      </c>
      <c r="D11" s="456" t="s">
        <v>182</v>
      </c>
      <c r="E11" s="11">
        <v>600</v>
      </c>
    </row>
    <row r="12" spans="1:5" ht="25.5" customHeight="1">
      <c r="A12" s="4">
        <v>5</v>
      </c>
      <c r="B12" s="454" t="s">
        <v>225</v>
      </c>
      <c r="C12" s="481" t="s">
        <v>240</v>
      </c>
      <c r="D12" s="456" t="s">
        <v>242</v>
      </c>
      <c r="E12" s="11">
        <v>100</v>
      </c>
    </row>
    <row r="13" spans="1:5" ht="35.25" customHeight="1">
      <c r="A13" s="4">
        <v>6</v>
      </c>
      <c r="B13" s="454" t="s">
        <v>226</v>
      </c>
      <c r="C13" s="481" t="s">
        <v>229</v>
      </c>
      <c r="D13" s="456" t="s">
        <v>182</v>
      </c>
      <c r="E13" s="11">
        <v>11</v>
      </c>
    </row>
    <row r="14" spans="1:5" ht="30" customHeight="1">
      <c r="A14" s="875" t="str">
        <f>'RENCANA AKSI 2020'!H100</f>
        <v>Program Peningkatan Partisipasi Masyarakat Dalam Membangun Desa</v>
      </c>
      <c r="B14" s="856"/>
      <c r="C14" s="856"/>
      <c r="D14" s="856"/>
      <c r="E14" s="857"/>
    </row>
    <row r="15" spans="1:5" ht="43.5" customHeight="1">
      <c r="A15" s="8">
        <v>1</v>
      </c>
      <c r="B15" s="482" t="s">
        <v>233</v>
      </c>
      <c r="C15" s="438" t="s">
        <v>234</v>
      </c>
      <c r="D15" s="456" t="s">
        <v>242</v>
      </c>
      <c r="E15" s="11">
        <f>'RENCANA AKSI 2020'!U102</f>
        <v>70</v>
      </c>
    </row>
    <row r="17" spans="1:5" s="183" customFormat="1" ht="24.75" customHeight="1">
      <c r="A17" s="180"/>
      <c r="B17" s="181" t="s">
        <v>37</v>
      </c>
      <c r="C17" s="181" t="s">
        <v>26</v>
      </c>
      <c r="D17" s="182"/>
      <c r="E17" s="182"/>
    </row>
    <row r="18" spans="1:5" s="183" customFormat="1" ht="21.75" customHeight="1">
      <c r="A18" s="512">
        <v>1</v>
      </c>
      <c r="B18" s="510" t="s">
        <v>219</v>
      </c>
      <c r="C18" s="513">
        <v>35000000</v>
      </c>
      <c r="D18" s="182"/>
      <c r="E18" s="182"/>
    </row>
    <row r="19" spans="1:5" s="183" customFormat="1" ht="21.75" customHeight="1">
      <c r="A19" s="180">
        <v>2</v>
      </c>
      <c r="B19" s="511" t="s">
        <v>221</v>
      </c>
      <c r="C19" s="513">
        <v>36000000</v>
      </c>
      <c r="D19" s="182"/>
      <c r="E19" s="182"/>
    </row>
    <row r="20" spans="1:5" s="183" customFormat="1" ht="22.5" customHeight="1">
      <c r="A20" s="512">
        <v>3</v>
      </c>
      <c r="B20" s="510" t="s">
        <v>228</v>
      </c>
      <c r="C20" s="513">
        <v>64900000</v>
      </c>
      <c r="D20" s="182"/>
      <c r="E20" s="182"/>
    </row>
    <row r="21" spans="1:5" s="183" customFormat="1" ht="21.75" customHeight="1">
      <c r="A21" s="180">
        <v>4</v>
      </c>
      <c r="B21" s="511" t="s">
        <v>222</v>
      </c>
      <c r="C21" s="513">
        <v>35000000</v>
      </c>
      <c r="D21" s="182"/>
      <c r="E21" s="182"/>
    </row>
    <row r="22" spans="1:5" s="183" customFormat="1" ht="21.75" customHeight="1">
      <c r="A22" s="512">
        <v>5</v>
      </c>
      <c r="B22" s="510" t="s">
        <v>225</v>
      </c>
      <c r="C22" s="513">
        <v>141000000</v>
      </c>
      <c r="D22" s="182"/>
      <c r="E22" s="182"/>
    </row>
    <row r="23" spans="1:5" s="183" customFormat="1" ht="21.75" customHeight="1">
      <c r="A23" s="180">
        <v>6</v>
      </c>
      <c r="B23" s="510" t="s">
        <v>226</v>
      </c>
      <c r="C23" s="513">
        <v>41250000</v>
      </c>
      <c r="D23" s="182"/>
      <c r="E23" s="182"/>
    </row>
    <row r="24" spans="1:5" s="183" customFormat="1" ht="24.75" customHeight="1">
      <c r="A24" s="512">
        <v>7</v>
      </c>
      <c r="B24" s="510" t="s">
        <v>233</v>
      </c>
      <c r="C24" s="513">
        <v>25250000</v>
      </c>
      <c r="D24" s="182"/>
      <c r="E24" s="182"/>
    </row>
    <row r="25" spans="1:5" ht="21.75" customHeight="1">
      <c r="A25" s="31"/>
      <c r="B25" s="29"/>
      <c r="C25" s="32"/>
    </row>
    <row r="26" spans="1:5">
      <c r="C26" s="160" t="str">
        <f>'PK - Sekcam'!C72</f>
        <v>PAREPARE, 3 JANUARI 2020</v>
      </c>
    </row>
    <row r="28" spans="1:5">
      <c r="B28" s="169" t="s">
        <v>274</v>
      </c>
      <c r="C28" s="177" t="s">
        <v>553</v>
      </c>
    </row>
    <row r="29" spans="1:5">
      <c r="C29" s="177" t="s">
        <v>554</v>
      </c>
    </row>
    <row r="33" spans="1:5">
      <c r="B33" s="178" t="str">
        <f>'PK - Kasi Pelay.Umum'!B20</f>
        <v>ANDI ULFAH, S.STP. MSi</v>
      </c>
      <c r="C33" s="170" t="s">
        <v>279</v>
      </c>
    </row>
    <row r="34" spans="1:5" s="185" customFormat="1" ht="18" customHeight="1">
      <c r="A34" s="184"/>
      <c r="B34" s="185" t="s">
        <v>276</v>
      </c>
      <c r="C34" s="186" t="s">
        <v>280</v>
      </c>
      <c r="D34" s="184"/>
      <c r="E34" s="184"/>
    </row>
    <row r="35" spans="1:5" s="185" customFormat="1" ht="16.5" customHeight="1">
      <c r="A35" s="184"/>
      <c r="B35" s="185" t="s">
        <v>282</v>
      </c>
      <c r="C35" s="186" t="s">
        <v>281</v>
      </c>
      <c r="D35" s="184"/>
      <c r="E35" s="184"/>
    </row>
  </sheetData>
  <mergeCells count="9">
    <mergeCell ref="A7:E7"/>
    <mergeCell ref="A14:E14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5" scale="77" orientation="portrait" horizontalDpi="4294967293" verticalDpi="0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3"/>
  <sheetViews>
    <sheetView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286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2020'!H137</f>
        <v xml:space="preserve">Program Mengintensifkan Penanganan Pengaduan Masyarakat </v>
      </c>
      <c r="B7" s="856"/>
      <c r="C7" s="856"/>
      <c r="D7" s="856"/>
      <c r="E7" s="857"/>
    </row>
    <row r="8" spans="1:5" ht="63" customHeight="1">
      <c r="A8" s="4">
        <v>1</v>
      </c>
      <c r="B8" s="33" t="str">
        <f>'RENCANA AKSI 2020'!I138</f>
        <v>Peningkatan Pelayanan Terpadu Penanganan Aduan Masyarakat</v>
      </c>
      <c r="C8" s="33" t="str">
        <f>'RENCANA AKSI 2020'!J138</f>
        <v>Jumlah Laporan Rupa-rupa Kejadian</v>
      </c>
      <c r="D8" s="158" t="str">
        <f>'RENCANA AKSI 2020'!K138</f>
        <v>Laporan</v>
      </c>
      <c r="E8" s="7">
        <f>'RENCANA AKSI 2020'!U138</f>
        <v>60</v>
      </c>
    </row>
    <row r="10" spans="1:5" s="183" customFormat="1" ht="24.75" customHeight="1">
      <c r="A10" s="180"/>
      <c r="B10" s="181" t="s">
        <v>37</v>
      </c>
      <c r="C10" s="181" t="s">
        <v>26</v>
      </c>
      <c r="D10" s="182"/>
      <c r="E10" s="182"/>
    </row>
    <row r="11" spans="1:5" ht="38.25" customHeight="1">
      <c r="A11" s="28">
        <v>1</v>
      </c>
      <c r="B11" s="168" t="str">
        <f>B8</f>
        <v>Peningkatan Pelayanan Terpadu Penanganan Aduan Masyarakat</v>
      </c>
      <c r="C11" s="30">
        <f>'RENCANA AKSI 2020'!P138</f>
        <v>36500000</v>
      </c>
    </row>
    <row r="12" spans="1:5">
      <c r="A12" s="31"/>
      <c r="B12" s="29"/>
      <c r="C12" s="32"/>
    </row>
    <row r="14" spans="1:5">
      <c r="C14" s="160" t="str">
        <f>'PK - Sekcam'!C72</f>
        <v>PAREPARE, 3 JANUARI 2020</v>
      </c>
    </row>
    <row r="16" spans="1:5">
      <c r="B16" s="169" t="s">
        <v>274</v>
      </c>
      <c r="C16" s="177" t="s">
        <v>283</v>
      </c>
    </row>
    <row r="17" spans="1:5">
      <c r="C17" s="177"/>
    </row>
    <row r="18" spans="1:5">
      <c r="C18" s="171"/>
    </row>
    <row r="19" spans="1:5">
      <c r="C19" s="171"/>
    </row>
    <row r="21" spans="1:5">
      <c r="B21" s="178" t="str">
        <f>'PK - Kasi Pelay.Umum'!B20</f>
        <v>ANDI ULFAH, S.STP. MSi</v>
      </c>
      <c r="C21" s="170" t="s">
        <v>284</v>
      </c>
    </row>
    <row r="22" spans="1:5" s="185" customFormat="1" ht="18" customHeight="1">
      <c r="A22" s="184"/>
      <c r="B22" s="185" t="s">
        <v>276</v>
      </c>
      <c r="C22" s="171" t="s">
        <v>280</v>
      </c>
      <c r="D22" s="184"/>
      <c r="E22" s="184"/>
    </row>
    <row r="23" spans="1:5" s="185" customFormat="1" ht="16.5" customHeight="1">
      <c r="A23" s="184"/>
      <c r="B23" s="185" t="s">
        <v>282</v>
      </c>
      <c r="C23" s="171" t="s">
        <v>285</v>
      </c>
      <c r="D23" s="184"/>
      <c r="E23" s="184"/>
    </row>
  </sheetData>
  <mergeCells count="8">
    <mergeCell ref="A7:E7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5" scale="77" orientation="portrait" horizontalDpi="4294967293" verticalDpi="0" r:id="rId1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5"/>
  <sheetViews>
    <sheetView topLeftCell="A16" zoomScale="120" zoomScaleNormal="120" zoomScalePageLayoutView="120" workbookViewId="0">
      <selection activeCell="C45" sqref="C4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176</v>
      </c>
    </row>
    <row r="2" spans="1:5" ht="23.1" customHeight="1">
      <c r="A2" s="858" t="s">
        <v>251</v>
      </c>
      <c r="B2" s="858"/>
      <c r="C2" s="858"/>
      <c r="D2" s="858"/>
      <c r="E2" s="858"/>
    </row>
    <row r="3" spans="1:5" ht="20.100000000000001" customHeight="1">
      <c r="A3" s="859" t="s">
        <v>287</v>
      </c>
      <c r="B3" s="859"/>
      <c r="C3" s="859"/>
      <c r="D3" s="859"/>
      <c r="E3" s="859"/>
    </row>
    <row r="4" spans="1:5" ht="20.100000000000001" customHeight="1" thickBot="1">
      <c r="A4" s="156"/>
      <c r="B4" s="156"/>
      <c r="C4" s="156"/>
      <c r="D4" s="156"/>
      <c r="E4" s="156"/>
    </row>
    <row r="5" spans="1:5">
      <c r="A5" s="876" t="s">
        <v>17</v>
      </c>
      <c r="B5" s="878" t="s">
        <v>33</v>
      </c>
      <c r="C5" s="878" t="s">
        <v>8</v>
      </c>
      <c r="D5" s="878" t="s">
        <v>20</v>
      </c>
      <c r="E5" s="880" t="s">
        <v>21</v>
      </c>
    </row>
    <row r="6" spans="1:5">
      <c r="A6" s="877"/>
      <c r="B6" s="879"/>
      <c r="C6" s="879"/>
      <c r="D6" s="879"/>
      <c r="E6" s="881"/>
    </row>
    <row r="7" spans="1:5" ht="29.25" customHeight="1">
      <c r="A7" s="875" t="str">
        <f>'RENCANA AKSI 2020'!H49</f>
        <v>Program Peningkatan Keberdayaan Masyarakat Pedesaan</v>
      </c>
      <c r="B7" s="856"/>
      <c r="C7" s="856"/>
      <c r="D7" s="856"/>
      <c r="E7" s="857"/>
    </row>
    <row r="8" spans="1:5" ht="36" customHeight="1">
      <c r="A8" s="4">
        <v>1</v>
      </c>
      <c r="B8" s="454" t="s">
        <v>220</v>
      </c>
      <c r="C8" s="481" t="s">
        <v>236</v>
      </c>
      <c r="D8" s="456" t="s">
        <v>214</v>
      </c>
      <c r="E8" s="172">
        <v>620</v>
      </c>
    </row>
    <row r="9" spans="1:5" ht="30" customHeight="1">
      <c r="A9" s="8">
        <v>2</v>
      </c>
      <c r="B9" s="482" t="s">
        <v>223</v>
      </c>
      <c r="C9" s="530" t="s">
        <v>547</v>
      </c>
      <c r="D9" s="456" t="s">
        <v>552</v>
      </c>
      <c r="E9" s="188">
        <v>5</v>
      </c>
    </row>
    <row r="10" spans="1:5" ht="30" customHeight="1">
      <c r="A10" s="4">
        <v>3</v>
      </c>
      <c r="B10" s="482" t="s">
        <v>224</v>
      </c>
      <c r="C10" s="530" t="s">
        <v>548</v>
      </c>
      <c r="D10" s="456" t="s">
        <v>552</v>
      </c>
      <c r="E10" s="188">
        <v>5</v>
      </c>
    </row>
    <row r="11" spans="1:5" ht="38.25" customHeight="1">
      <c r="A11" s="8">
        <v>4</v>
      </c>
      <c r="B11" s="12" t="str">
        <f>'RENCANA AKSI 2020'!I59</f>
        <v>Penyelenggaraan Rapat Koordinasi Lintas Sektor Tingkat Kelurahan</v>
      </c>
      <c r="C11" s="33" t="str">
        <f>'RENCANA AKSI 2020'!J59</f>
        <v>Jumlah Laporan Hasil Rapat Koordinasi Lintas sektor Tk. Kel</v>
      </c>
      <c r="D11" s="10" t="str">
        <f>'RENCANA AKSI 2020'!K59</f>
        <v>Laporan</v>
      </c>
      <c r="E11" s="187">
        <v>10</v>
      </c>
    </row>
    <row r="12" spans="1:5" ht="30" customHeight="1">
      <c r="A12" s="875" t="str">
        <f>'RENCANA AKSI 2020'!H137</f>
        <v xml:space="preserve">Program Mengintensifkan Penanganan Pengaduan Masyarakat </v>
      </c>
      <c r="B12" s="856"/>
      <c r="C12" s="856"/>
      <c r="D12" s="856"/>
      <c r="E12" s="857"/>
    </row>
    <row r="13" spans="1:5" ht="36" customHeight="1">
      <c r="A13" s="8">
        <v>1</v>
      </c>
      <c r="B13" s="12" t="str">
        <f>'RENCANA AKSI 2020'!I139</f>
        <v>Penyelenggaraan Rapat Koordinasi Kecamatan</v>
      </c>
      <c r="C13" s="175" t="str">
        <f>'RENCANA AKSI 2020'!J139</f>
        <v xml:space="preserve">Jumlah Laporan Pelaksanaan Rapat Koordinasi Tingkat Kecamatan  </v>
      </c>
      <c r="D13" s="173" t="str">
        <f>'RENCANA AKSI 2020'!K139</f>
        <v>Laporan</v>
      </c>
      <c r="E13" s="187">
        <f>'RENCANA AKSI 2020'!U139</f>
        <v>4</v>
      </c>
    </row>
    <row r="15" spans="1:5" s="183" customFormat="1" ht="24.75" customHeight="1">
      <c r="A15" s="180"/>
      <c r="B15" s="181" t="s">
        <v>37</v>
      </c>
      <c r="C15" s="181" t="s">
        <v>26</v>
      </c>
      <c r="D15" s="182"/>
      <c r="E15" s="182"/>
    </row>
    <row r="16" spans="1:5" ht="22.5" customHeight="1">
      <c r="A16" s="28">
        <v>1</v>
      </c>
      <c r="B16" s="168" t="str">
        <f>B8</f>
        <v>Peningkatan pelayanan terpadu masyarakat tingkat  RW/RT</v>
      </c>
      <c r="C16" s="30">
        <f>'RENCANA AKSI 2020'!P51</f>
        <v>1255500000</v>
      </c>
    </row>
    <row r="17" spans="1:3" ht="22.5" customHeight="1">
      <c r="A17" s="31">
        <v>2</v>
      </c>
      <c r="B17" s="168" t="str">
        <f t="shared" ref="B17:B19" si="0">B9</f>
        <v>Penyelenggaraan Pemilihan Ketua RT/RW</v>
      </c>
      <c r="C17" s="32">
        <f>'RENCANA AKSI 2020'!P55</f>
        <v>21500000</v>
      </c>
    </row>
    <row r="18" spans="1:3" ht="22.5" customHeight="1">
      <c r="A18" s="28">
        <v>3</v>
      </c>
      <c r="B18" s="168" t="str">
        <f t="shared" si="0"/>
        <v>Penyelenggaraan Pemilihan Ketua LPMK</v>
      </c>
      <c r="C18" s="32">
        <f>'RENCANA AKSI 2020'!P56</f>
        <v>2500000</v>
      </c>
    </row>
    <row r="19" spans="1:3" ht="35.25" customHeight="1">
      <c r="A19" s="31">
        <v>4</v>
      </c>
      <c r="B19" s="168" t="str">
        <f t="shared" si="0"/>
        <v>Penyelenggaraan Rapat Koordinasi Lintas Sektor Tingkat Kelurahan</v>
      </c>
      <c r="C19" s="32">
        <f>'RENCANA AKSI 2020'!P59</f>
        <v>50000000</v>
      </c>
    </row>
    <row r="20" spans="1:3" ht="22.5" customHeight="1">
      <c r="A20" s="28">
        <v>5</v>
      </c>
      <c r="B20" s="29" t="str">
        <f>B13</f>
        <v>Penyelenggaraan Rapat Koordinasi Kecamatan</v>
      </c>
      <c r="C20" s="32">
        <f>'RENCANA AKSI 2020'!P139</f>
        <v>60000000</v>
      </c>
    </row>
    <row r="21" spans="1:3">
      <c r="A21" s="31"/>
      <c r="B21" s="29"/>
      <c r="C21" s="32"/>
    </row>
    <row r="22" spans="1:3">
      <c r="C22" s="160" t="str">
        <f>'PK - Sekcam'!C72</f>
        <v>PAREPARE, 3 JANUARI 2020</v>
      </c>
    </row>
    <row r="24" spans="1:3">
      <c r="B24" s="169" t="s">
        <v>274</v>
      </c>
      <c r="C24" s="177" t="s">
        <v>288</v>
      </c>
    </row>
    <row r="25" spans="1:3">
      <c r="C25" s="177"/>
    </row>
    <row r="26" spans="1:3">
      <c r="C26" s="171"/>
    </row>
    <row r="27" spans="1:3">
      <c r="C27" s="171"/>
    </row>
    <row r="29" spans="1:3">
      <c r="B29" s="178" t="str">
        <f>'PK - Kasi Pelay.Umum'!B20</f>
        <v>ANDI ULFAH, S.STP. MSi</v>
      </c>
      <c r="C29" s="539" t="s">
        <v>176</v>
      </c>
    </row>
    <row r="30" spans="1:3">
      <c r="B30" s="185" t="s">
        <v>276</v>
      </c>
      <c r="C30" s="171" t="s">
        <v>176</v>
      </c>
    </row>
    <row r="31" spans="1:3">
      <c r="B31" s="185" t="s">
        <v>282</v>
      </c>
      <c r="C31" s="171" t="s">
        <v>176</v>
      </c>
    </row>
    <row r="34" spans="2:3">
      <c r="B34" s="509" t="s">
        <v>529</v>
      </c>
    </row>
    <row r="35" spans="2:3" ht="33.75" customHeight="1">
      <c r="B35" s="885" t="s">
        <v>562</v>
      </c>
      <c r="C35" s="886"/>
    </row>
  </sheetData>
  <mergeCells count="10">
    <mergeCell ref="B35:C35"/>
    <mergeCell ref="A7:E7"/>
    <mergeCell ref="A12:E12"/>
    <mergeCell ref="A2:E2"/>
    <mergeCell ref="A3:E3"/>
    <mergeCell ref="A5:A6"/>
    <mergeCell ref="B5:B6"/>
    <mergeCell ref="C5:C6"/>
    <mergeCell ref="D5:D6"/>
    <mergeCell ref="E5:E6"/>
  </mergeCells>
  <pageMargins left="0.5" right="0.5" top="0.5" bottom="1.5" header="0.3" footer="0.3"/>
  <pageSetup paperSize="5" scale="77" orientation="portrait" horizontalDpi="4294967293" verticalDpi="0" r:id="rId1"/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1"/>
  <sheetViews>
    <sheetView topLeftCell="B1" zoomScale="110" zoomScaleNormal="110" workbookViewId="0">
      <selection activeCell="D5" sqref="D5:D7"/>
    </sheetView>
  </sheetViews>
  <sheetFormatPr defaultRowHeight="15"/>
  <cols>
    <col min="2" max="2" width="17.6328125" customWidth="1"/>
    <col min="3" max="3" width="18.7421875" customWidth="1"/>
    <col min="5" max="5" width="14.55078125" style="35" customWidth="1"/>
    <col min="6" max="6" width="11.7109375" customWidth="1"/>
    <col min="7" max="7" width="12.328125" style="35" bestFit="1" customWidth="1"/>
    <col min="8" max="8" width="22.56640625" customWidth="1"/>
    <col min="9" max="9" width="18.7421875" customWidth="1"/>
    <col min="10" max="10" width="12.328125" style="35" bestFit="1" customWidth="1"/>
    <col min="11" max="11" width="11.34375" customWidth="1"/>
    <col min="12" max="12" width="10.97265625" customWidth="1"/>
  </cols>
  <sheetData>
    <row r="4" spans="2:14" ht="27">
      <c r="B4" s="36" t="s">
        <v>66</v>
      </c>
      <c r="C4" s="36" t="s">
        <v>67</v>
      </c>
      <c r="D4" s="36" t="s">
        <v>51</v>
      </c>
      <c r="E4" s="36" t="s">
        <v>78</v>
      </c>
      <c r="F4" s="36" t="s">
        <v>25</v>
      </c>
      <c r="G4" s="37" t="s">
        <v>52</v>
      </c>
      <c r="H4" s="36" t="s">
        <v>37</v>
      </c>
      <c r="I4" s="36" t="s">
        <v>53</v>
      </c>
      <c r="J4" s="37" t="s">
        <v>26</v>
      </c>
      <c r="K4" s="36" t="s">
        <v>78</v>
      </c>
      <c r="L4" s="36" t="s">
        <v>68</v>
      </c>
    </row>
    <row r="5" spans="2:14" s="34" customFormat="1" ht="51">
      <c r="B5" s="897" t="s">
        <v>54</v>
      </c>
      <c r="C5" s="897" t="s">
        <v>50</v>
      </c>
      <c r="D5" s="897" t="s">
        <v>12</v>
      </c>
      <c r="E5" s="888" t="s">
        <v>69</v>
      </c>
      <c r="F5" s="897" t="s">
        <v>45</v>
      </c>
      <c r="G5" s="896">
        <v>5061436914</v>
      </c>
      <c r="H5" s="887" t="s">
        <v>46</v>
      </c>
      <c r="I5" s="38" t="s">
        <v>75</v>
      </c>
      <c r="J5" s="39">
        <v>3683798914</v>
      </c>
      <c r="K5" s="38" t="s">
        <v>76</v>
      </c>
      <c r="L5" s="38" t="s">
        <v>47</v>
      </c>
    </row>
    <row r="6" spans="2:14" s="34" customFormat="1" ht="63.75">
      <c r="B6" s="897"/>
      <c r="C6" s="897"/>
      <c r="D6" s="897"/>
      <c r="E6" s="889"/>
      <c r="F6" s="897"/>
      <c r="G6" s="896"/>
      <c r="H6" s="887"/>
      <c r="I6" s="38" t="s">
        <v>65</v>
      </c>
      <c r="J6" s="39">
        <v>424838000</v>
      </c>
      <c r="K6" s="38" t="s">
        <v>77</v>
      </c>
      <c r="L6" s="38" t="s">
        <v>47</v>
      </c>
    </row>
    <row r="7" spans="2:14" s="34" customFormat="1" ht="51">
      <c r="B7" s="897"/>
      <c r="C7" s="897"/>
      <c r="D7" s="897"/>
      <c r="E7" s="890"/>
      <c r="F7" s="897"/>
      <c r="G7" s="896"/>
      <c r="H7" s="38" t="s">
        <v>49</v>
      </c>
      <c r="I7" s="38" t="s">
        <v>79</v>
      </c>
      <c r="J7" s="39">
        <v>952800000</v>
      </c>
      <c r="K7" s="38" t="s">
        <v>69</v>
      </c>
      <c r="L7" s="38" t="s">
        <v>48</v>
      </c>
      <c r="N7" s="40"/>
    </row>
    <row r="8" spans="2:14" s="34" customFormat="1" ht="51">
      <c r="B8" s="894" t="s">
        <v>55</v>
      </c>
      <c r="C8" s="894" t="s">
        <v>62</v>
      </c>
      <c r="D8" s="894" t="s">
        <v>56</v>
      </c>
      <c r="E8" s="895" t="s">
        <v>71</v>
      </c>
      <c r="F8" s="888" t="s">
        <v>63</v>
      </c>
      <c r="G8" s="891">
        <v>7012450000</v>
      </c>
      <c r="H8" s="894" t="s">
        <v>58</v>
      </c>
      <c r="I8" s="41" t="s">
        <v>73</v>
      </c>
      <c r="J8" s="42">
        <v>3235000000</v>
      </c>
      <c r="K8" s="41" t="s">
        <v>80</v>
      </c>
      <c r="L8" s="894" t="s">
        <v>59</v>
      </c>
    </row>
    <row r="9" spans="2:14" s="34" customFormat="1" ht="76.5">
      <c r="B9" s="894"/>
      <c r="C9" s="894"/>
      <c r="D9" s="894"/>
      <c r="E9" s="895"/>
      <c r="F9" s="889"/>
      <c r="G9" s="892"/>
      <c r="H9" s="894"/>
      <c r="I9" s="38" t="s">
        <v>72</v>
      </c>
      <c r="J9" s="43">
        <v>446797500</v>
      </c>
      <c r="K9" s="41" t="s">
        <v>81</v>
      </c>
      <c r="L9" s="894"/>
    </row>
    <row r="10" spans="2:14" s="34" customFormat="1" ht="51">
      <c r="B10" s="894"/>
      <c r="C10" s="894"/>
      <c r="D10" s="894"/>
      <c r="E10" s="895"/>
      <c r="F10" s="889"/>
      <c r="G10" s="892"/>
      <c r="H10" s="894"/>
      <c r="I10" s="38" t="s">
        <v>70</v>
      </c>
      <c r="J10" s="44">
        <v>3268652500</v>
      </c>
      <c r="K10" s="41" t="s">
        <v>82</v>
      </c>
      <c r="L10" s="894"/>
    </row>
    <row r="11" spans="2:14" s="34" customFormat="1" ht="51">
      <c r="B11" s="38"/>
      <c r="C11" s="38" t="s">
        <v>64</v>
      </c>
      <c r="D11" s="38" t="s">
        <v>57</v>
      </c>
      <c r="E11" s="45" t="s">
        <v>74</v>
      </c>
      <c r="F11" s="890"/>
      <c r="G11" s="893"/>
      <c r="H11" s="38" t="s">
        <v>60</v>
      </c>
      <c r="I11" s="38" t="s">
        <v>61</v>
      </c>
      <c r="J11" s="39">
        <v>62000000</v>
      </c>
      <c r="K11" s="38" t="s">
        <v>83</v>
      </c>
      <c r="L11" s="38" t="s">
        <v>59</v>
      </c>
    </row>
  </sheetData>
  <mergeCells count="15">
    <mergeCell ref="H5:H6"/>
    <mergeCell ref="F8:F11"/>
    <mergeCell ref="G8:G11"/>
    <mergeCell ref="L8:L10"/>
    <mergeCell ref="B8:B10"/>
    <mergeCell ref="C8:C10"/>
    <mergeCell ref="D8:D10"/>
    <mergeCell ref="E8:E10"/>
    <mergeCell ref="H8:H10"/>
    <mergeCell ref="G5:G7"/>
    <mergeCell ref="F5:F7"/>
    <mergeCell ref="E5:E7"/>
    <mergeCell ref="D5:D7"/>
    <mergeCell ref="B5:B7"/>
    <mergeCell ref="C5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48"/>
  <sheetViews>
    <sheetView topLeftCell="L42" zoomScale="75" zoomScaleNormal="75" zoomScalePageLayoutView="78" workbookViewId="0">
      <selection activeCell="S49" sqref="S49"/>
    </sheetView>
  </sheetViews>
  <sheetFormatPr defaultColWidth="10.97265625" defaultRowHeight="53.1" customHeight="1"/>
  <cols>
    <col min="1" max="1" width="8.01171875" style="579" customWidth="1"/>
    <col min="2" max="2" width="23.3046875" style="492" customWidth="1"/>
    <col min="3" max="3" width="19.11328125" style="492" customWidth="1"/>
    <col min="4" max="4" width="6.28515625" style="579" bestFit="1" customWidth="1"/>
    <col min="5" max="5" width="5.17578125" style="579" bestFit="1" customWidth="1"/>
    <col min="6" max="7" width="5.546875" style="579" bestFit="1" customWidth="1"/>
    <col min="8" max="8" width="6.41015625" style="579" customWidth="1"/>
    <col min="9" max="9" width="5.91796875" style="579" customWidth="1"/>
    <col min="10" max="10" width="5.546875" style="579" bestFit="1" customWidth="1"/>
    <col min="11" max="11" width="5.546875" style="579" customWidth="1"/>
    <col min="12" max="15" width="6.28515625" style="579" bestFit="1" customWidth="1"/>
    <col min="16" max="16" width="18" style="492" customWidth="1"/>
    <col min="17" max="17" width="25.15234375" style="492" customWidth="1"/>
    <col min="18" max="18" width="35.01953125" style="492" customWidth="1"/>
    <col min="19" max="19" width="9.73828125" style="579" customWidth="1"/>
    <col min="20" max="21" width="5.546875" style="579" customWidth="1"/>
    <col min="22" max="22" width="6.28515625" style="579" customWidth="1"/>
    <col min="23" max="23" width="6.78125" style="579" customWidth="1"/>
    <col min="24" max="24" width="5.546875" style="579" bestFit="1" customWidth="1"/>
    <col min="25" max="25" width="5.91796875" style="579" customWidth="1"/>
    <col min="26" max="26" width="5.546875" style="579" customWidth="1"/>
    <col min="27" max="27" width="6.41015625" style="579" customWidth="1"/>
    <col min="28" max="28" width="16.5234375" style="579" customWidth="1"/>
    <col min="29" max="29" width="19.359375" style="579" customWidth="1"/>
    <col min="30" max="30" width="21.453125" style="492" customWidth="1"/>
    <col min="31" max="16384" width="10.97265625" style="579"/>
  </cols>
  <sheetData>
    <row r="1" spans="1:36" ht="53.1" customHeight="1">
      <c r="A1" s="786" t="s">
        <v>292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</row>
    <row r="2" spans="1:36" ht="27" customHeight="1">
      <c r="A2" s="787" t="s">
        <v>11</v>
      </c>
      <c r="B2" s="787" t="s">
        <v>0</v>
      </c>
      <c r="C2" s="788" t="s">
        <v>1</v>
      </c>
      <c r="D2" s="787" t="s">
        <v>15</v>
      </c>
      <c r="E2" s="787"/>
      <c r="F2" s="787"/>
      <c r="G2" s="789"/>
      <c r="H2" s="790" t="s">
        <v>95</v>
      </c>
      <c r="I2" s="787"/>
      <c r="J2" s="787"/>
      <c r="K2" s="791"/>
      <c r="L2" s="792" t="s">
        <v>96</v>
      </c>
      <c r="M2" s="787"/>
      <c r="N2" s="787"/>
      <c r="O2" s="787"/>
      <c r="P2" s="788" t="s">
        <v>6</v>
      </c>
      <c r="Q2" s="788" t="s">
        <v>7</v>
      </c>
      <c r="R2" s="788" t="s">
        <v>8</v>
      </c>
      <c r="S2" s="787" t="s">
        <v>9</v>
      </c>
      <c r="T2" s="787" t="s">
        <v>15</v>
      </c>
      <c r="U2" s="787"/>
      <c r="V2" s="787"/>
      <c r="W2" s="789"/>
      <c r="X2" s="790" t="s">
        <v>95</v>
      </c>
      <c r="Y2" s="787"/>
      <c r="Z2" s="787"/>
      <c r="AA2" s="791"/>
      <c r="AB2" s="792" t="s">
        <v>10</v>
      </c>
      <c r="AC2" s="788" t="s">
        <v>14</v>
      </c>
      <c r="AD2" s="788" t="s">
        <v>97</v>
      </c>
    </row>
    <row r="3" spans="1:36" ht="27" customHeight="1">
      <c r="A3" s="787"/>
      <c r="B3" s="787"/>
      <c r="C3" s="788"/>
      <c r="D3" s="787"/>
      <c r="E3" s="787"/>
      <c r="F3" s="787"/>
      <c r="G3" s="789"/>
      <c r="H3" s="790"/>
      <c r="I3" s="787"/>
      <c r="J3" s="787"/>
      <c r="K3" s="791"/>
      <c r="L3" s="792"/>
      <c r="M3" s="787"/>
      <c r="N3" s="787"/>
      <c r="O3" s="787"/>
      <c r="P3" s="788"/>
      <c r="Q3" s="788"/>
      <c r="R3" s="788"/>
      <c r="S3" s="787"/>
      <c r="T3" s="787"/>
      <c r="U3" s="787"/>
      <c r="V3" s="787"/>
      <c r="W3" s="789"/>
      <c r="X3" s="790"/>
      <c r="Y3" s="787"/>
      <c r="Z3" s="787"/>
      <c r="AA3" s="791"/>
      <c r="AB3" s="792"/>
      <c r="AC3" s="788"/>
      <c r="AD3" s="788"/>
    </row>
    <row r="4" spans="1:36" ht="27.75" customHeight="1">
      <c r="A4" s="787"/>
      <c r="B4" s="787"/>
      <c r="C4" s="788"/>
      <c r="D4" s="540" t="s">
        <v>2</v>
      </c>
      <c r="E4" s="540" t="s">
        <v>3</v>
      </c>
      <c r="F4" s="540" t="s">
        <v>4</v>
      </c>
      <c r="G4" s="594" t="s">
        <v>5</v>
      </c>
      <c r="H4" s="608" t="s">
        <v>2</v>
      </c>
      <c r="I4" s="558" t="s">
        <v>3</v>
      </c>
      <c r="J4" s="558" t="s">
        <v>4</v>
      </c>
      <c r="K4" s="609" t="s">
        <v>5</v>
      </c>
      <c r="L4" s="628" t="s">
        <v>2</v>
      </c>
      <c r="M4" s="540" t="s">
        <v>3</v>
      </c>
      <c r="N4" s="540" t="s">
        <v>4</v>
      </c>
      <c r="O4" s="540" t="s">
        <v>5</v>
      </c>
      <c r="P4" s="788"/>
      <c r="Q4" s="788"/>
      <c r="R4" s="788"/>
      <c r="S4" s="787"/>
      <c r="T4" s="540" t="s">
        <v>2</v>
      </c>
      <c r="U4" s="540" t="s">
        <v>3</v>
      </c>
      <c r="V4" s="540" t="s">
        <v>4</v>
      </c>
      <c r="W4" s="594" t="s">
        <v>5</v>
      </c>
      <c r="X4" s="608" t="s">
        <v>2</v>
      </c>
      <c r="Y4" s="558" t="s">
        <v>3</v>
      </c>
      <c r="Z4" s="558" t="s">
        <v>4</v>
      </c>
      <c r="AA4" s="609" t="s">
        <v>5</v>
      </c>
      <c r="AB4" s="792"/>
      <c r="AC4" s="788"/>
      <c r="AD4" s="788"/>
    </row>
    <row r="5" spans="1:36" ht="25.5" customHeight="1">
      <c r="A5" s="541">
        <v>1</v>
      </c>
      <c r="B5" s="542">
        <v>2</v>
      </c>
      <c r="C5" s="542">
        <v>3</v>
      </c>
      <c r="D5" s="542">
        <v>4</v>
      </c>
      <c r="E5" s="542">
        <v>5</v>
      </c>
      <c r="F5" s="542">
        <v>6</v>
      </c>
      <c r="G5" s="595">
        <v>7</v>
      </c>
      <c r="H5" s="610"/>
      <c r="I5" s="542"/>
      <c r="J5" s="542"/>
      <c r="K5" s="611"/>
      <c r="L5" s="604"/>
      <c r="M5" s="542"/>
      <c r="N5" s="542"/>
      <c r="O5" s="542"/>
      <c r="P5" s="542">
        <v>8</v>
      </c>
      <c r="Q5" s="542">
        <v>9</v>
      </c>
      <c r="R5" s="542">
        <v>10</v>
      </c>
      <c r="S5" s="542">
        <v>11</v>
      </c>
      <c r="T5" s="542"/>
      <c r="U5" s="542"/>
      <c r="V5" s="542"/>
      <c r="W5" s="595"/>
      <c r="X5" s="610">
        <v>12</v>
      </c>
      <c r="Y5" s="542">
        <v>13</v>
      </c>
      <c r="Z5" s="542">
        <v>14</v>
      </c>
      <c r="AA5" s="611">
        <v>15</v>
      </c>
      <c r="AB5" s="604">
        <v>16</v>
      </c>
      <c r="AC5" s="542"/>
      <c r="AD5" s="542">
        <v>18</v>
      </c>
    </row>
    <row r="6" spans="1:36" s="491" customFormat="1" ht="21" customHeight="1">
      <c r="A6" s="793">
        <v>1</v>
      </c>
      <c r="B6" s="794" t="s">
        <v>419</v>
      </c>
      <c r="C6" s="795" t="s">
        <v>433</v>
      </c>
      <c r="D6" s="778">
        <v>25</v>
      </c>
      <c r="E6" s="778">
        <v>25</v>
      </c>
      <c r="F6" s="778">
        <v>25</v>
      </c>
      <c r="G6" s="779">
        <v>25</v>
      </c>
      <c r="H6" s="781">
        <v>25</v>
      </c>
      <c r="I6" s="778">
        <v>25</v>
      </c>
      <c r="J6" s="778">
        <v>25</v>
      </c>
      <c r="K6" s="782">
        <v>25</v>
      </c>
      <c r="L6" s="780">
        <f>H6/D6*100</f>
        <v>100</v>
      </c>
      <c r="M6" s="778">
        <f t="shared" ref="M6:O6" si="0">I6/E6*100</f>
        <v>100</v>
      </c>
      <c r="N6" s="778">
        <f t="shared" si="0"/>
        <v>100</v>
      </c>
      <c r="O6" s="778">
        <f t="shared" si="0"/>
        <v>100</v>
      </c>
      <c r="P6" s="591" t="s">
        <v>176</v>
      </c>
      <c r="Q6" s="783"/>
      <c r="R6" s="784"/>
      <c r="S6" s="778"/>
      <c r="T6" s="778"/>
      <c r="U6" s="778"/>
      <c r="V6" s="778"/>
      <c r="W6" s="779"/>
      <c r="X6" s="781"/>
      <c r="Y6" s="778"/>
      <c r="Z6" s="778"/>
      <c r="AA6" s="782"/>
      <c r="AB6" s="780" t="s">
        <v>176</v>
      </c>
      <c r="AC6" s="778" t="s">
        <v>176</v>
      </c>
      <c r="AD6" s="572"/>
      <c r="AG6" s="580"/>
      <c r="AH6" s="580"/>
      <c r="AI6" s="580"/>
      <c r="AJ6" s="580"/>
    </row>
    <row r="7" spans="1:36" s="491" customFormat="1" ht="40.5" customHeight="1">
      <c r="A7" s="793"/>
      <c r="B7" s="794"/>
      <c r="C7" s="795"/>
      <c r="D7" s="778"/>
      <c r="E7" s="778"/>
      <c r="F7" s="778"/>
      <c r="G7" s="779"/>
      <c r="H7" s="781"/>
      <c r="I7" s="778"/>
      <c r="J7" s="778"/>
      <c r="K7" s="782"/>
      <c r="L7" s="780"/>
      <c r="M7" s="778"/>
      <c r="N7" s="778"/>
      <c r="O7" s="778"/>
      <c r="P7" s="592"/>
      <c r="Q7" s="783" t="s">
        <v>149</v>
      </c>
      <c r="R7" s="784"/>
      <c r="S7" s="778"/>
      <c r="T7" s="778"/>
      <c r="U7" s="778"/>
      <c r="V7" s="778"/>
      <c r="W7" s="779"/>
      <c r="X7" s="781"/>
      <c r="Y7" s="778"/>
      <c r="Z7" s="778"/>
      <c r="AA7" s="782"/>
      <c r="AB7" s="780"/>
      <c r="AC7" s="778"/>
      <c r="AD7" s="573"/>
      <c r="AG7" s="580"/>
      <c r="AH7" s="580"/>
      <c r="AI7" s="580"/>
      <c r="AJ7" s="580"/>
    </row>
    <row r="8" spans="1:36" s="584" customFormat="1" ht="63.75" customHeight="1">
      <c r="A8" s="588">
        <v>2</v>
      </c>
      <c r="B8" s="567" t="s">
        <v>525</v>
      </c>
      <c r="C8" s="575" t="s">
        <v>526</v>
      </c>
      <c r="D8" s="572">
        <v>25</v>
      </c>
      <c r="E8" s="572">
        <v>25</v>
      </c>
      <c r="F8" s="572">
        <v>25</v>
      </c>
      <c r="G8" s="626">
        <v>25</v>
      </c>
      <c r="H8" s="633">
        <v>25</v>
      </c>
      <c r="I8" s="572">
        <v>25</v>
      </c>
      <c r="J8" s="572">
        <v>25</v>
      </c>
      <c r="K8" s="634">
        <v>25</v>
      </c>
      <c r="L8" s="629">
        <f>H8/D8*100</f>
        <v>100</v>
      </c>
      <c r="M8" s="572">
        <f t="shared" ref="M8" si="1">I8/E8*100</f>
        <v>100</v>
      </c>
      <c r="N8" s="572">
        <f t="shared" ref="N8" si="2">J8/F8*100</f>
        <v>100</v>
      </c>
      <c r="O8" s="572">
        <f t="shared" ref="O8" si="3">K8/G8*100</f>
        <v>100</v>
      </c>
      <c r="P8" s="591" t="s">
        <v>45</v>
      </c>
      <c r="Q8" s="566"/>
      <c r="R8" s="589"/>
      <c r="S8" s="590"/>
      <c r="T8" s="590"/>
      <c r="U8" s="590"/>
      <c r="V8" s="590"/>
      <c r="W8" s="596"/>
      <c r="X8" s="612"/>
      <c r="Y8" s="590"/>
      <c r="Z8" s="590"/>
      <c r="AA8" s="613"/>
      <c r="AB8" s="605">
        <f>SUM(AB9:AB28)</f>
        <v>1668643000</v>
      </c>
      <c r="AC8" s="590" t="s">
        <v>184</v>
      </c>
      <c r="AD8" s="573"/>
      <c r="AG8" s="580"/>
      <c r="AH8" s="580"/>
      <c r="AI8" s="580"/>
      <c r="AJ8" s="580"/>
    </row>
    <row r="9" spans="1:36" ht="33" customHeight="1">
      <c r="A9" s="562"/>
      <c r="B9" s="452"/>
      <c r="C9" s="452"/>
      <c r="D9" s="551"/>
      <c r="E9" s="551"/>
      <c r="F9" s="551"/>
      <c r="G9" s="627"/>
      <c r="H9" s="635"/>
      <c r="I9" s="551"/>
      <c r="J9" s="551"/>
      <c r="K9" s="636"/>
      <c r="L9" s="630"/>
      <c r="M9" s="551"/>
      <c r="N9" s="551"/>
      <c r="O9" s="551"/>
      <c r="P9" s="587"/>
      <c r="Q9" s="543" t="s">
        <v>327</v>
      </c>
      <c r="R9" s="437" t="s">
        <v>150</v>
      </c>
      <c r="S9" s="560" t="s">
        <v>177</v>
      </c>
      <c r="T9" s="453">
        <v>75</v>
      </c>
      <c r="U9" s="453">
        <v>75</v>
      </c>
      <c r="V9" s="453">
        <v>75</v>
      </c>
      <c r="W9" s="538">
        <v>75</v>
      </c>
      <c r="X9" s="614">
        <v>75</v>
      </c>
      <c r="Y9" s="453">
        <v>75</v>
      </c>
      <c r="Z9" s="453">
        <v>75</v>
      </c>
      <c r="AA9" s="615">
        <v>75</v>
      </c>
      <c r="AB9" s="606">
        <v>14400000</v>
      </c>
      <c r="AC9" s="785" t="s">
        <v>183</v>
      </c>
      <c r="AD9" s="452"/>
      <c r="AE9" s="581"/>
      <c r="AF9" s="581">
        <f>SUM(T9:W9)</f>
        <v>300</v>
      </c>
      <c r="AG9" s="579">
        <v>300</v>
      </c>
      <c r="AI9" s="579">
        <f>AG9/4</f>
        <v>75</v>
      </c>
    </row>
    <row r="10" spans="1:36" ht="39" customHeight="1">
      <c r="A10" s="562"/>
      <c r="B10" s="452"/>
      <c r="C10" s="452"/>
      <c r="D10" s="551"/>
      <c r="E10" s="551"/>
      <c r="F10" s="551"/>
      <c r="G10" s="627"/>
      <c r="H10" s="635"/>
      <c r="I10" s="551"/>
      <c r="J10" s="551"/>
      <c r="K10" s="636"/>
      <c r="L10" s="630"/>
      <c r="M10" s="551"/>
      <c r="N10" s="551"/>
      <c r="O10" s="551"/>
      <c r="P10" s="437"/>
      <c r="Q10" s="543" t="s">
        <v>328</v>
      </c>
      <c r="R10" s="437" t="s">
        <v>152</v>
      </c>
      <c r="S10" s="560" t="s">
        <v>178</v>
      </c>
      <c r="T10" s="453">
        <v>81</v>
      </c>
      <c r="U10" s="453">
        <v>81</v>
      </c>
      <c r="V10" s="453">
        <v>81</v>
      </c>
      <c r="W10" s="538">
        <v>81</v>
      </c>
      <c r="X10" s="614">
        <v>81</v>
      </c>
      <c r="Y10" s="453">
        <v>81</v>
      </c>
      <c r="Z10" s="453">
        <v>81</v>
      </c>
      <c r="AA10" s="615">
        <v>81</v>
      </c>
      <c r="AB10" s="606">
        <v>185000000</v>
      </c>
      <c r="AC10" s="785"/>
      <c r="AD10" s="452"/>
      <c r="AE10" s="581"/>
      <c r="AF10" s="581">
        <f t="shared" ref="AF10:AF28" si="4">SUM(T10:W10)</f>
        <v>324</v>
      </c>
      <c r="AG10" s="582">
        <v>324</v>
      </c>
      <c r="AH10" s="582"/>
      <c r="AI10" s="579">
        <f t="shared" ref="AI10:AI28" si="5">AG10/4</f>
        <v>81</v>
      </c>
      <c r="AJ10" s="582"/>
    </row>
    <row r="11" spans="1:36" ht="41.25" customHeight="1">
      <c r="A11" s="562"/>
      <c r="B11" s="452"/>
      <c r="C11" s="452"/>
      <c r="D11" s="551"/>
      <c r="E11" s="551"/>
      <c r="F11" s="551"/>
      <c r="G11" s="627"/>
      <c r="H11" s="635"/>
      <c r="I11" s="551"/>
      <c r="J11" s="551"/>
      <c r="K11" s="636"/>
      <c r="L11" s="630"/>
      <c r="M11" s="551"/>
      <c r="N11" s="551"/>
      <c r="O11" s="551"/>
      <c r="P11" s="437"/>
      <c r="Q11" s="544" t="s">
        <v>329</v>
      </c>
      <c r="R11" s="437" t="s">
        <v>330</v>
      </c>
      <c r="S11" s="560" t="s">
        <v>182</v>
      </c>
      <c r="T11" s="453">
        <v>10</v>
      </c>
      <c r="U11" s="453">
        <v>10</v>
      </c>
      <c r="V11" s="453">
        <v>11</v>
      </c>
      <c r="W11" s="538">
        <v>11</v>
      </c>
      <c r="X11" s="614">
        <v>10</v>
      </c>
      <c r="Y11" s="453">
        <v>10</v>
      </c>
      <c r="Z11" s="453">
        <v>11</v>
      </c>
      <c r="AA11" s="615">
        <v>11</v>
      </c>
      <c r="AB11" s="606">
        <v>10000000</v>
      </c>
      <c r="AC11" s="785"/>
      <c r="AD11" s="452"/>
      <c r="AE11" s="581"/>
      <c r="AF11" s="581">
        <f t="shared" si="4"/>
        <v>42</v>
      </c>
      <c r="AG11" s="579">
        <v>41</v>
      </c>
      <c r="AI11" s="579">
        <f t="shared" si="5"/>
        <v>10.25</v>
      </c>
    </row>
    <row r="12" spans="1:36" ht="54" customHeight="1">
      <c r="A12" s="562"/>
      <c r="B12" s="452"/>
      <c r="C12" s="452"/>
      <c r="D12" s="551"/>
      <c r="E12" s="551"/>
      <c r="F12" s="551"/>
      <c r="G12" s="627"/>
      <c r="H12" s="635"/>
      <c r="I12" s="551"/>
      <c r="J12" s="551"/>
      <c r="K12" s="636"/>
      <c r="L12" s="630"/>
      <c r="M12" s="551"/>
      <c r="N12" s="551"/>
      <c r="O12" s="551"/>
      <c r="P12" s="437"/>
      <c r="Q12" s="544" t="s">
        <v>331</v>
      </c>
      <c r="R12" s="437" t="s">
        <v>154</v>
      </c>
      <c r="S12" s="560" t="s">
        <v>93</v>
      </c>
      <c r="T12" s="453">
        <v>0</v>
      </c>
      <c r="U12" s="453">
        <v>0</v>
      </c>
      <c r="V12" s="453">
        <v>25</v>
      </c>
      <c r="W12" s="538">
        <v>0</v>
      </c>
      <c r="X12" s="614">
        <v>0</v>
      </c>
      <c r="Y12" s="453">
        <v>0</v>
      </c>
      <c r="Z12" s="453">
        <v>25</v>
      </c>
      <c r="AA12" s="615">
        <v>0</v>
      </c>
      <c r="AB12" s="606">
        <v>6000000</v>
      </c>
      <c r="AC12" s="785"/>
      <c r="AD12" s="452"/>
      <c r="AE12" s="581"/>
      <c r="AF12" s="581">
        <f t="shared" si="4"/>
        <v>25</v>
      </c>
      <c r="AG12" s="579">
        <v>25</v>
      </c>
      <c r="AI12" s="579">
        <f t="shared" si="5"/>
        <v>6.25</v>
      </c>
    </row>
    <row r="13" spans="1:36" ht="37.5" customHeight="1">
      <c r="A13" s="453"/>
      <c r="B13" s="452"/>
      <c r="C13" s="452"/>
      <c r="D13" s="453"/>
      <c r="E13" s="453"/>
      <c r="F13" s="453"/>
      <c r="G13" s="538"/>
      <c r="H13" s="614"/>
      <c r="I13" s="453"/>
      <c r="J13" s="453"/>
      <c r="K13" s="615"/>
      <c r="L13" s="631"/>
      <c r="M13" s="453"/>
      <c r="N13" s="453"/>
      <c r="O13" s="453"/>
      <c r="P13" s="437"/>
      <c r="Q13" s="437" t="s">
        <v>155</v>
      </c>
      <c r="R13" s="437" t="s">
        <v>156</v>
      </c>
      <c r="S13" s="560" t="s">
        <v>179</v>
      </c>
      <c r="T13" s="453">
        <v>131</v>
      </c>
      <c r="U13" s="453">
        <v>131</v>
      </c>
      <c r="V13" s="453">
        <v>130</v>
      </c>
      <c r="W13" s="538">
        <v>130</v>
      </c>
      <c r="X13" s="614">
        <v>131</v>
      </c>
      <c r="Y13" s="453">
        <v>131</v>
      </c>
      <c r="Z13" s="453">
        <v>130</v>
      </c>
      <c r="AA13" s="615">
        <v>130</v>
      </c>
      <c r="AB13" s="606">
        <v>400800000</v>
      </c>
      <c r="AC13" s="785"/>
      <c r="AD13" s="452"/>
      <c r="AE13" s="581"/>
      <c r="AF13" s="581">
        <f t="shared" si="4"/>
        <v>522</v>
      </c>
      <c r="AG13" s="579">
        <v>522</v>
      </c>
      <c r="AI13" s="579">
        <f t="shared" si="5"/>
        <v>130.5</v>
      </c>
    </row>
    <row r="14" spans="1:36" ht="52.5" customHeight="1">
      <c r="A14" s="453"/>
      <c r="B14" s="452"/>
      <c r="C14" s="452"/>
      <c r="D14" s="453"/>
      <c r="E14" s="453"/>
      <c r="F14" s="453"/>
      <c r="G14" s="538"/>
      <c r="H14" s="614"/>
      <c r="I14" s="453"/>
      <c r="J14" s="453"/>
      <c r="K14" s="615"/>
      <c r="L14" s="631"/>
      <c r="M14" s="453"/>
      <c r="N14" s="453"/>
      <c r="O14" s="453"/>
      <c r="P14" s="437"/>
      <c r="Q14" s="437" t="s">
        <v>157</v>
      </c>
      <c r="R14" s="437" t="s">
        <v>158</v>
      </c>
      <c r="S14" s="560" t="s">
        <v>179</v>
      </c>
      <c r="T14" s="453">
        <v>69</v>
      </c>
      <c r="U14" s="453">
        <v>69</v>
      </c>
      <c r="V14" s="453">
        <v>69</v>
      </c>
      <c r="W14" s="538">
        <v>69</v>
      </c>
      <c r="X14" s="614">
        <v>69</v>
      </c>
      <c r="Y14" s="453">
        <v>69</v>
      </c>
      <c r="Z14" s="453">
        <v>69</v>
      </c>
      <c r="AA14" s="615">
        <v>69</v>
      </c>
      <c r="AB14" s="606">
        <v>270600000</v>
      </c>
      <c r="AC14" s="785"/>
      <c r="AD14" s="452"/>
      <c r="AE14" s="581"/>
      <c r="AF14" s="581">
        <f t="shared" si="4"/>
        <v>276</v>
      </c>
      <c r="AG14" s="579">
        <v>276</v>
      </c>
      <c r="AI14" s="579">
        <f t="shared" si="5"/>
        <v>69</v>
      </c>
    </row>
    <row r="15" spans="1:36" ht="39.950000000000003" customHeight="1">
      <c r="A15" s="453"/>
      <c r="B15" s="452"/>
      <c r="C15" s="452"/>
      <c r="D15" s="453"/>
      <c r="E15" s="453"/>
      <c r="F15" s="453"/>
      <c r="G15" s="538"/>
      <c r="H15" s="614"/>
      <c r="I15" s="453"/>
      <c r="J15" s="453"/>
      <c r="K15" s="615"/>
      <c r="L15" s="631"/>
      <c r="M15" s="453"/>
      <c r="N15" s="453"/>
      <c r="O15" s="453"/>
      <c r="P15" s="437"/>
      <c r="Q15" s="545" t="s">
        <v>334</v>
      </c>
      <c r="R15" s="467" t="s">
        <v>335</v>
      </c>
      <c r="S15" s="563" t="s">
        <v>182</v>
      </c>
      <c r="T15" s="453">
        <v>7</v>
      </c>
      <c r="U15" s="453">
        <v>7</v>
      </c>
      <c r="V15" s="453">
        <v>7</v>
      </c>
      <c r="W15" s="538">
        <v>7</v>
      </c>
      <c r="X15" s="614">
        <v>7</v>
      </c>
      <c r="Y15" s="453">
        <v>7</v>
      </c>
      <c r="Z15" s="453">
        <v>7</v>
      </c>
      <c r="AA15" s="615">
        <v>7</v>
      </c>
      <c r="AB15" s="606">
        <v>8000000</v>
      </c>
      <c r="AC15" s="785"/>
      <c r="AD15" s="452"/>
      <c r="AE15" s="581"/>
      <c r="AF15" s="581">
        <f t="shared" si="4"/>
        <v>28</v>
      </c>
      <c r="AG15" s="579">
        <v>28</v>
      </c>
      <c r="AI15" s="579">
        <f t="shared" si="5"/>
        <v>7</v>
      </c>
    </row>
    <row r="16" spans="1:36" ht="39.950000000000003" customHeight="1">
      <c r="A16" s="453"/>
      <c r="B16" s="452"/>
      <c r="C16" s="452"/>
      <c r="D16" s="453"/>
      <c r="E16" s="453"/>
      <c r="F16" s="453"/>
      <c r="G16" s="538"/>
      <c r="H16" s="614"/>
      <c r="I16" s="453"/>
      <c r="J16" s="453"/>
      <c r="K16" s="615"/>
      <c r="L16" s="631"/>
      <c r="M16" s="453"/>
      <c r="N16" s="453"/>
      <c r="O16" s="453"/>
      <c r="P16" s="437"/>
      <c r="Q16" s="543" t="s">
        <v>336</v>
      </c>
      <c r="R16" s="465" t="s">
        <v>160</v>
      </c>
      <c r="S16" s="560" t="s">
        <v>180</v>
      </c>
      <c r="T16" s="453">
        <v>28</v>
      </c>
      <c r="U16" s="453">
        <v>28</v>
      </c>
      <c r="V16" s="453">
        <v>28</v>
      </c>
      <c r="W16" s="538">
        <v>27</v>
      </c>
      <c r="X16" s="614">
        <v>28</v>
      </c>
      <c r="Y16" s="453">
        <v>28</v>
      </c>
      <c r="Z16" s="453">
        <v>28</v>
      </c>
      <c r="AA16" s="615">
        <v>27</v>
      </c>
      <c r="AB16" s="606">
        <v>4800000</v>
      </c>
      <c r="AC16" s="785"/>
      <c r="AD16" s="452"/>
      <c r="AE16" s="581"/>
      <c r="AF16" s="581">
        <f t="shared" si="4"/>
        <v>111</v>
      </c>
      <c r="AG16" s="579">
        <v>111</v>
      </c>
      <c r="AI16" s="579">
        <f t="shared" si="5"/>
        <v>27.75</v>
      </c>
    </row>
    <row r="17" spans="1:35" ht="39.950000000000003" customHeight="1">
      <c r="A17" s="453"/>
      <c r="B17" s="452"/>
      <c r="C17" s="452"/>
      <c r="D17" s="453"/>
      <c r="E17" s="453"/>
      <c r="F17" s="453"/>
      <c r="G17" s="538"/>
      <c r="H17" s="614"/>
      <c r="I17" s="453"/>
      <c r="J17" s="453"/>
      <c r="K17" s="615"/>
      <c r="L17" s="631"/>
      <c r="M17" s="453"/>
      <c r="N17" s="453"/>
      <c r="O17" s="453"/>
      <c r="P17" s="437"/>
      <c r="Q17" s="544" t="s">
        <v>337</v>
      </c>
      <c r="R17" s="466" t="s">
        <v>162</v>
      </c>
      <c r="S17" s="560" t="s">
        <v>181</v>
      </c>
      <c r="T17" s="453">
        <v>93</v>
      </c>
      <c r="U17" s="453">
        <v>93</v>
      </c>
      <c r="V17" s="453">
        <v>93</v>
      </c>
      <c r="W17" s="538">
        <v>93</v>
      </c>
      <c r="X17" s="614">
        <v>93</v>
      </c>
      <c r="Y17" s="453">
        <v>93</v>
      </c>
      <c r="Z17" s="453">
        <v>93</v>
      </c>
      <c r="AA17" s="615">
        <v>93</v>
      </c>
      <c r="AB17" s="606">
        <v>36060000</v>
      </c>
      <c r="AC17" s="785"/>
      <c r="AD17" s="452"/>
      <c r="AE17" s="581"/>
      <c r="AF17" s="581">
        <f t="shared" si="4"/>
        <v>372</v>
      </c>
      <c r="AG17" s="579">
        <v>372</v>
      </c>
      <c r="AI17" s="579">
        <f t="shared" si="5"/>
        <v>93</v>
      </c>
    </row>
    <row r="18" spans="1:35" ht="24.75" customHeight="1">
      <c r="A18" s="453"/>
      <c r="B18" s="452"/>
      <c r="C18" s="452"/>
      <c r="D18" s="453"/>
      <c r="E18" s="453"/>
      <c r="F18" s="453"/>
      <c r="G18" s="538"/>
      <c r="H18" s="614"/>
      <c r="I18" s="453"/>
      <c r="J18" s="453"/>
      <c r="K18" s="615"/>
      <c r="L18" s="631"/>
      <c r="M18" s="453"/>
      <c r="N18" s="453"/>
      <c r="O18" s="453"/>
      <c r="P18" s="437"/>
      <c r="Q18" s="546" t="s">
        <v>338</v>
      </c>
      <c r="R18" s="547" t="s">
        <v>339</v>
      </c>
      <c r="S18" s="564" t="s">
        <v>180</v>
      </c>
      <c r="T18" s="453">
        <v>300</v>
      </c>
      <c r="U18" s="453">
        <v>300</v>
      </c>
      <c r="V18" s="453">
        <v>300</v>
      </c>
      <c r="W18" s="538">
        <v>300</v>
      </c>
      <c r="X18" s="614">
        <v>300</v>
      </c>
      <c r="Y18" s="453">
        <v>300</v>
      </c>
      <c r="Z18" s="453">
        <v>300</v>
      </c>
      <c r="AA18" s="615">
        <v>300</v>
      </c>
      <c r="AB18" s="606">
        <v>20000000</v>
      </c>
      <c r="AC18" s="785"/>
      <c r="AD18" s="452"/>
      <c r="AE18" s="581"/>
      <c r="AF18" s="581">
        <f t="shared" si="4"/>
        <v>1200</v>
      </c>
      <c r="AG18" s="579">
        <v>1200</v>
      </c>
      <c r="AI18" s="579">
        <f t="shared" si="5"/>
        <v>300</v>
      </c>
    </row>
    <row r="19" spans="1:35" ht="34.5" customHeight="1">
      <c r="A19" s="453"/>
      <c r="B19" s="452"/>
      <c r="C19" s="452"/>
      <c r="D19" s="453"/>
      <c r="E19" s="453"/>
      <c r="F19" s="453"/>
      <c r="G19" s="538"/>
      <c r="H19" s="614"/>
      <c r="I19" s="453"/>
      <c r="J19" s="453"/>
      <c r="K19" s="615"/>
      <c r="L19" s="631"/>
      <c r="M19" s="453"/>
      <c r="N19" s="453"/>
      <c r="O19" s="453"/>
      <c r="P19" s="437"/>
      <c r="Q19" s="543" t="s">
        <v>340</v>
      </c>
      <c r="R19" s="467" t="s">
        <v>428</v>
      </c>
      <c r="S19" s="565" t="s">
        <v>182</v>
      </c>
      <c r="T19" s="453">
        <v>11</v>
      </c>
      <c r="U19" s="453">
        <v>11</v>
      </c>
      <c r="V19" s="453">
        <v>11</v>
      </c>
      <c r="W19" s="538">
        <v>11</v>
      </c>
      <c r="X19" s="614">
        <v>11</v>
      </c>
      <c r="Y19" s="453">
        <v>11</v>
      </c>
      <c r="Z19" s="453">
        <v>11</v>
      </c>
      <c r="AA19" s="615">
        <v>11</v>
      </c>
      <c r="AB19" s="606">
        <v>117000000</v>
      </c>
      <c r="AC19" s="785"/>
      <c r="AD19" s="452"/>
      <c r="AE19" s="581"/>
      <c r="AF19" s="581">
        <f t="shared" si="4"/>
        <v>44</v>
      </c>
      <c r="AG19" s="579">
        <v>44</v>
      </c>
      <c r="AI19" s="579">
        <f t="shared" si="5"/>
        <v>11</v>
      </c>
    </row>
    <row r="20" spans="1:35" ht="27.75" customHeight="1">
      <c r="A20" s="453"/>
      <c r="B20" s="452"/>
      <c r="C20" s="452"/>
      <c r="D20" s="453"/>
      <c r="E20" s="453"/>
      <c r="F20" s="453"/>
      <c r="G20" s="538"/>
      <c r="H20" s="614"/>
      <c r="I20" s="453"/>
      <c r="J20" s="453"/>
      <c r="K20" s="615"/>
      <c r="L20" s="631"/>
      <c r="M20" s="453"/>
      <c r="N20" s="453"/>
      <c r="O20" s="453"/>
      <c r="P20" s="452"/>
      <c r="Q20" s="546" t="s">
        <v>341</v>
      </c>
      <c r="R20" s="467" t="s">
        <v>429</v>
      </c>
      <c r="S20" s="563" t="s">
        <v>180</v>
      </c>
      <c r="T20" s="453">
        <v>1580</v>
      </c>
      <c r="U20" s="453">
        <v>1579</v>
      </c>
      <c r="V20" s="453">
        <v>1578</v>
      </c>
      <c r="W20" s="538">
        <v>1578</v>
      </c>
      <c r="X20" s="614">
        <v>1580</v>
      </c>
      <c r="Y20" s="453">
        <v>1579</v>
      </c>
      <c r="Z20" s="453">
        <v>1578</v>
      </c>
      <c r="AA20" s="615">
        <v>1578</v>
      </c>
      <c r="AB20" s="606">
        <v>300000000</v>
      </c>
      <c r="AC20" s="785"/>
      <c r="AD20" s="452"/>
      <c r="AF20" s="581">
        <f t="shared" si="4"/>
        <v>6315</v>
      </c>
      <c r="AG20" s="579">
        <v>6315</v>
      </c>
      <c r="AI20" s="579">
        <f t="shared" si="5"/>
        <v>1578.75</v>
      </c>
    </row>
    <row r="21" spans="1:35" ht="39.950000000000003" customHeight="1">
      <c r="A21" s="453"/>
      <c r="B21" s="452"/>
      <c r="C21" s="452"/>
      <c r="D21" s="453"/>
      <c r="E21" s="453"/>
      <c r="F21" s="453"/>
      <c r="G21" s="538"/>
      <c r="H21" s="614"/>
      <c r="I21" s="453"/>
      <c r="J21" s="453"/>
      <c r="K21" s="615"/>
      <c r="L21" s="631"/>
      <c r="M21" s="453"/>
      <c r="N21" s="453"/>
      <c r="O21" s="453"/>
      <c r="P21" s="452"/>
      <c r="Q21" s="546" t="s">
        <v>343</v>
      </c>
      <c r="R21" s="467" t="s">
        <v>166</v>
      </c>
      <c r="S21" s="563" t="s">
        <v>180</v>
      </c>
      <c r="T21" s="453">
        <v>720</v>
      </c>
      <c r="U21" s="453">
        <v>720</v>
      </c>
      <c r="V21" s="453">
        <v>722</v>
      </c>
      <c r="W21" s="538">
        <v>715</v>
      </c>
      <c r="X21" s="614">
        <v>720</v>
      </c>
      <c r="Y21" s="453">
        <v>720</v>
      </c>
      <c r="Z21" s="453">
        <v>722</v>
      </c>
      <c r="AA21" s="615">
        <v>715</v>
      </c>
      <c r="AB21" s="606">
        <v>95000000</v>
      </c>
      <c r="AC21" s="785"/>
      <c r="AD21" s="452"/>
      <c r="AF21" s="581">
        <f t="shared" si="4"/>
        <v>2877</v>
      </c>
      <c r="AG21" s="579">
        <v>2877</v>
      </c>
      <c r="AI21" s="579">
        <f t="shared" si="5"/>
        <v>719.25</v>
      </c>
    </row>
    <row r="22" spans="1:35" ht="39.950000000000003" customHeight="1">
      <c r="A22" s="453"/>
      <c r="B22" s="452"/>
      <c r="C22" s="452"/>
      <c r="D22" s="453"/>
      <c r="E22" s="453"/>
      <c r="F22" s="453"/>
      <c r="G22" s="538"/>
      <c r="H22" s="614"/>
      <c r="I22" s="453"/>
      <c r="J22" s="453"/>
      <c r="K22" s="615"/>
      <c r="L22" s="631"/>
      <c r="M22" s="453"/>
      <c r="N22" s="453"/>
      <c r="O22" s="453"/>
      <c r="P22" s="452"/>
      <c r="Q22" s="543" t="s">
        <v>344</v>
      </c>
      <c r="R22" s="548" t="s">
        <v>345</v>
      </c>
      <c r="S22" s="560" t="s">
        <v>182</v>
      </c>
      <c r="T22" s="453">
        <v>13</v>
      </c>
      <c r="U22" s="453">
        <v>13</v>
      </c>
      <c r="V22" s="453">
        <v>12</v>
      </c>
      <c r="W22" s="538">
        <v>12</v>
      </c>
      <c r="X22" s="614">
        <v>13</v>
      </c>
      <c r="Y22" s="453">
        <v>13</v>
      </c>
      <c r="Z22" s="453">
        <v>12</v>
      </c>
      <c r="AA22" s="615">
        <v>12</v>
      </c>
      <c r="AB22" s="606">
        <v>88063000</v>
      </c>
      <c r="AC22" s="785"/>
      <c r="AD22" s="452"/>
      <c r="AF22" s="581">
        <f t="shared" si="4"/>
        <v>50</v>
      </c>
      <c r="AG22" s="579">
        <v>50</v>
      </c>
      <c r="AI22" s="579">
        <f t="shared" si="5"/>
        <v>12.5</v>
      </c>
    </row>
    <row r="23" spans="1:35" ht="39.950000000000003" customHeight="1">
      <c r="A23" s="453"/>
      <c r="B23" s="452"/>
      <c r="C23" s="452"/>
      <c r="D23" s="453"/>
      <c r="E23" s="453"/>
      <c r="F23" s="453"/>
      <c r="G23" s="538"/>
      <c r="H23" s="614"/>
      <c r="I23" s="453"/>
      <c r="J23" s="453"/>
      <c r="K23" s="615"/>
      <c r="L23" s="631"/>
      <c r="M23" s="453"/>
      <c r="N23" s="453"/>
      <c r="O23" s="453"/>
      <c r="P23" s="452"/>
      <c r="Q23" s="543" t="s">
        <v>168</v>
      </c>
      <c r="R23" s="548" t="s">
        <v>169</v>
      </c>
      <c r="S23" s="560" t="s">
        <v>346</v>
      </c>
      <c r="T23" s="549">
        <v>138</v>
      </c>
      <c r="U23" s="549">
        <v>138</v>
      </c>
      <c r="V23" s="549">
        <v>138</v>
      </c>
      <c r="W23" s="597">
        <v>138</v>
      </c>
      <c r="X23" s="616">
        <v>138</v>
      </c>
      <c r="Y23" s="549">
        <v>138</v>
      </c>
      <c r="Z23" s="549">
        <v>138</v>
      </c>
      <c r="AA23" s="617">
        <v>138</v>
      </c>
      <c r="AB23" s="606">
        <v>3420000</v>
      </c>
      <c r="AC23" s="785"/>
      <c r="AD23" s="452"/>
      <c r="AF23" s="581">
        <f t="shared" si="4"/>
        <v>552</v>
      </c>
      <c r="AG23" s="579">
        <v>552</v>
      </c>
      <c r="AI23" s="579">
        <f t="shared" si="5"/>
        <v>138</v>
      </c>
    </row>
    <row r="24" spans="1:35" ht="51.75" customHeight="1">
      <c r="A24" s="453"/>
      <c r="B24" s="452"/>
      <c r="C24" s="452"/>
      <c r="D24" s="453"/>
      <c r="E24" s="453"/>
      <c r="F24" s="453"/>
      <c r="G24" s="538"/>
      <c r="H24" s="614"/>
      <c r="I24" s="453"/>
      <c r="J24" s="453"/>
      <c r="K24" s="615"/>
      <c r="L24" s="631"/>
      <c r="M24" s="453"/>
      <c r="N24" s="453"/>
      <c r="O24" s="453"/>
      <c r="P24" s="452"/>
      <c r="Q24" s="437" t="s">
        <v>170</v>
      </c>
      <c r="R24" s="437" t="s">
        <v>171</v>
      </c>
      <c r="S24" s="560" t="s">
        <v>470</v>
      </c>
      <c r="T24" s="549">
        <v>0</v>
      </c>
      <c r="U24" s="549">
        <v>0</v>
      </c>
      <c r="V24" s="549">
        <v>1</v>
      </c>
      <c r="W24" s="597">
        <v>0</v>
      </c>
      <c r="X24" s="616">
        <v>0</v>
      </c>
      <c r="Y24" s="549">
        <v>0</v>
      </c>
      <c r="Z24" s="549">
        <v>1</v>
      </c>
      <c r="AA24" s="617">
        <v>0</v>
      </c>
      <c r="AB24" s="606">
        <v>21900000</v>
      </c>
      <c r="AC24" s="769" t="s">
        <v>670</v>
      </c>
      <c r="AD24" s="452"/>
      <c r="AF24" s="581">
        <f t="shared" si="4"/>
        <v>1</v>
      </c>
      <c r="AG24" s="579">
        <v>2</v>
      </c>
      <c r="AI24" s="579">
        <f t="shared" si="5"/>
        <v>0.5</v>
      </c>
    </row>
    <row r="25" spans="1:35" ht="52.5" customHeight="1">
      <c r="A25" s="453"/>
      <c r="B25" s="452"/>
      <c r="C25" s="452"/>
      <c r="D25" s="453"/>
      <c r="E25" s="453"/>
      <c r="F25" s="453"/>
      <c r="G25" s="538"/>
      <c r="H25" s="614"/>
      <c r="I25" s="453"/>
      <c r="J25" s="453"/>
      <c r="K25" s="615"/>
      <c r="L25" s="631"/>
      <c r="M25" s="453"/>
      <c r="N25" s="453"/>
      <c r="O25" s="453"/>
      <c r="P25" s="452"/>
      <c r="Q25" s="437" t="s">
        <v>172</v>
      </c>
      <c r="R25" s="437" t="s">
        <v>171</v>
      </c>
      <c r="S25" s="560" t="s">
        <v>470</v>
      </c>
      <c r="T25" s="549">
        <v>0</v>
      </c>
      <c r="U25" s="549">
        <v>0</v>
      </c>
      <c r="V25" s="549">
        <v>1</v>
      </c>
      <c r="W25" s="597">
        <v>0</v>
      </c>
      <c r="X25" s="616">
        <v>0</v>
      </c>
      <c r="Y25" s="549">
        <v>0</v>
      </c>
      <c r="Z25" s="549">
        <v>1</v>
      </c>
      <c r="AA25" s="617">
        <v>0</v>
      </c>
      <c r="AB25" s="606">
        <v>21900000</v>
      </c>
      <c r="AC25" s="770"/>
      <c r="AD25" s="452"/>
      <c r="AF25" s="581">
        <f t="shared" si="4"/>
        <v>1</v>
      </c>
      <c r="AG25" s="579">
        <v>2</v>
      </c>
      <c r="AI25" s="579">
        <f t="shared" si="5"/>
        <v>0.5</v>
      </c>
    </row>
    <row r="26" spans="1:35" ht="60.75" customHeight="1">
      <c r="A26" s="453"/>
      <c r="B26" s="452"/>
      <c r="C26" s="452"/>
      <c r="D26" s="453"/>
      <c r="E26" s="453"/>
      <c r="F26" s="453"/>
      <c r="G26" s="538"/>
      <c r="H26" s="614"/>
      <c r="I26" s="453"/>
      <c r="J26" s="453"/>
      <c r="K26" s="615"/>
      <c r="L26" s="631"/>
      <c r="M26" s="453"/>
      <c r="N26" s="453"/>
      <c r="O26" s="453"/>
      <c r="P26" s="452"/>
      <c r="Q26" s="437" t="s">
        <v>173</v>
      </c>
      <c r="R26" s="437" t="s">
        <v>171</v>
      </c>
      <c r="S26" s="560" t="s">
        <v>470</v>
      </c>
      <c r="T26" s="549">
        <v>0</v>
      </c>
      <c r="U26" s="549">
        <v>0</v>
      </c>
      <c r="V26" s="549">
        <v>1</v>
      </c>
      <c r="W26" s="597">
        <v>0</v>
      </c>
      <c r="X26" s="616">
        <v>0</v>
      </c>
      <c r="Y26" s="549">
        <v>0</v>
      </c>
      <c r="Z26" s="549">
        <v>1</v>
      </c>
      <c r="AA26" s="617">
        <v>0</v>
      </c>
      <c r="AB26" s="606">
        <v>21900000</v>
      </c>
      <c r="AC26" s="770"/>
      <c r="AD26" s="452"/>
      <c r="AF26" s="581">
        <f t="shared" si="4"/>
        <v>1</v>
      </c>
      <c r="AG26" s="579">
        <v>2</v>
      </c>
      <c r="AI26" s="579">
        <f t="shared" si="5"/>
        <v>0.5</v>
      </c>
    </row>
    <row r="27" spans="1:35" ht="60" customHeight="1">
      <c r="A27" s="453"/>
      <c r="B27" s="452"/>
      <c r="C27" s="452"/>
      <c r="D27" s="453"/>
      <c r="E27" s="453"/>
      <c r="F27" s="453"/>
      <c r="G27" s="538"/>
      <c r="H27" s="614"/>
      <c r="I27" s="453"/>
      <c r="J27" s="453"/>
      <c r="K27" s="615"/>
      <c r="L27" s="631"/>
      <c r="M27" s="453"/>
      <c r="N27" s="453"/>
      <c r="O27" s="453"/>
      <c r="P27" s="452"/>
      <c r="Q27" s="437" t="s">
        <v>174</v>
      </c>
      <c r="R27" s="437" t="s">
        <v>171</v>
      </c>
      <c r="S27" s="560" t="s">
        <v>470</v>
      </c>
      <c r="T27" s="549">
        <v>0</v>
      </c>
      <c r="U27" s="549">
        <v>0</v>
      </c>
      <c r="V27" s="549">
        <v>1</v>
      </c>
      <c r="W27" s="597">
        <v>0</v>
      </c>
      <c r="X27" s="616">
        <v>0</v>
      </c>
      <c r="Y27" s="549">
        <v>0</v>
      </c>
      <c r="Z27" s="549">
        <v>1</v>
      </c>
      <c r="AA27" s="617">
        <v>0</v>
      </c>
      <c r="AB27" s="606">
        <v>21900000</v>
      </c>
      <c r="AC27" s="770"/>
      <c r="AD27" s="452"/>
      <c r="AF27" s="581">
        <f t="shared" si="4"/>
        <v>1</v>
      </c>
      <c r="AG27" s="579">
        <v>2</v>
      </c>
      <c r="AI27" s="579">
        <f t="shared" si="5"/>
        <v>0.5</v>
      </c>
    </row>
    <row r="28" spans="1:35" ht="60.75" customHeight="1">
      <c r="A28" s="453"/>
      <c r="B28" s="452"/>
      <c r="C28" s="452"/>
      <c r="D28" s="453"/>
      <c r="E28" s="453"/>
      <c r="F28" s="453"/>
      <c r="G28" s="538"/>
      <c r="H28" s="614"/>
      <c r="I28" s="453"/>
      <c r="J28" s="453"/>
      <c r="K28" s="615"/>
      <c r="L28" s="631"/>
      <c r="M28" s="453"/>
      <c r="N28" s="453"/>
      <c r="O28" s="453"/>
      <c r="P28" s="452"/>
      <c r="Q28" s="437" t="s">
        <v>175</v>
      </c>
      <c r="R28" s="437" t="s">
        <v>171</v>
      </c>
      <c r="S28" s="560" t="s">
        <v>470</v>
      </c>
      <c r="T28" s="549">
        <v>0</v>
      </c>
      <c r="U28" s="549">
        <v>0</v>
      </c>
      <c r="V28" s="549">
        <v>1</v>
      </c>
      <c r="W28" s="597">
        <v>0</v>
      </c>
      <c r="X28" s="616">
        <v>0</v>
      </c>
      <c r="Y28" s="549">
        <v>0</v>
      </c>
      <c r="Z28" s="549">
        <v>1</v>
      </c>
      <c r="AA28" s="617">
        <v>0</v>
      </c>
      <c r="AB28" s="606">
        <v>21900000</v>
      </c>
      <c r="AC28" s="771"/>
      <c r="AD28" s="452"/>
      <c r="AF28" s="581">
        <f t="shared" si="4"/>
        <v>1</v>
      </c>
      <c r="AG28" s="579">
        <v>2</v>
      </c>
      <c r="AI28" s="579">
        <f t="shared" si="5"/>
        <v>0.5</v>
      </c>
    </row>
    <row r="29" spans="1:35" ht="60.75" customHeight="1">
      <c r="A29" s="453"/>
      <c r="B29" s="452"/>
      <c r="C29" s="452"/>
      <c r="D29" s="453"/>
      <c r="E29" s="453"/>
      <c r="F29" s="453"/>
      <c r="G29" s="538"/>
      <c r="H29" s="614"/>
      <c r="I29" s="453"/>
      <c r="J29" s="453"/>
      <c r="K29" s="615"/>
      <c r="L29" s="631"/>
      <c r="M29" s="453"/>
      <c r="N29" s="453"/>
      <c r="O29" s="453"/>
      <c r="P29" s="452"/>
      <c r="Q29" s="437"/>
      <c r="R29" s="437"/>
      <c r="S29" s="560"/>
      <c r="T29" s="549"/>
      <c r="U29" s="549"/>
      <c r="V29" s="549"/>
      <c r="W29" s="597"/>
      <c r="X29" s="616"/>
      <c r="Y29" s="549"/>
      <c r="Z29" s="549"/>
      <c r="AA29" s="617"/>
      <c r="AB29" s="606"/>
      <c r="AC29" s="453"/>
      <c r="AD29" s="452"/>
      <c r="AF29" s="581"/>
    </row>
    <row r="30" spans="1:35" ht="60.75" customHeight="1">
      <c r="A30" s="453"/>
      <c r="B30" s="452"/>
      <c r="C30" s="452"/>
      <c r="D30" s="453"/>
      <c r="E30" s="453"/>
      <c r="F30" s="453"/>
      <c r="G30" s="538"/>
      <c r="H30" s="614"/>
      <c r="I30" s="453"/>
      <c r="J30" s="453"/>
      <c r="K30" s="615"/>
      <c r="L30" s="631"/>
      <c r="M30" s="453"/>
      <c r="N30" s="453"/>
      <c r="O30" s="453"/>
      <c r="P30" s="452"/>
      <c r="Q30" s="437"/>
      <c r="R30" s="437"/>
      <c r="S30" s="560"/>
      <c r="T30" s="549"/>
      <c r="U30" s="549"/>
      <c r="V30" s="549"/>
      <c r="W30" s="597"/>
      <c r="X30" s="616"/>
      <c r="Y30" s="549"/>
      <c r="Z30" s="549"/>
      <c r="AA30" s="617"/>
      <c r="AB30" s="606"/>
      <c r="AC30" s="453"/>
      <c r="AD30" s="452"/>
      <c r="AF30" s="581"/>
    </row>
    <row r="31" spans="1:35" ht="80.25" customHeight="1">
      <c r="A31" s="566">
        <v>2</v>
      </c>
      <c r="B31" s="567" t="s">
        <v>421</v>
      </c>
      <c r="C31" s="567" t="s">
        <v>185</v>
      </c>
      <c r="D31" s="572">
        <v>25</v>
      </c>
      <c r="E31" s="572">
        <v>25</v>
      </c>
      <c r="F31" s="572">
        <v>25</v>
      </c>
      <c r="G31" s="626">
        <v>25</v>
      </c>
      <c r="H31" s="633">
        <v>25</v>
      </c>
      <c r="I31" s="572">
        <v>25</v>
      </c>
      <c r="J31" s="572">
        <v>25</v>
      </c>
      <c r="K31" s="634">
        <v>25</v>
      </c>
      <c r="L31" s="629">
        <f>H31/D31*100</f>
        <v>100</v>
      </c>
      <c r="M31" s="572">
        <f t="shared" ref="M31" si="6">I31/E31*100</f>
        <v>100</v>
      </c>
      <c r="N31" s="572">
        <f t="shared" ref="N31" si="7">J31/F31*100</f>
        <v>100</v>
      </c>
      <c r="O31" s="572">
        <f t="shared" ref="O31" si="8">K31/G31*100</f>
        <v>100</v>
      </c>
      <c r="P31" s="553"/>
      <c r="Q31" s="568"/>
      <c r="R31" s="569"/>
      <c r="S31" s="570"/>
      <c r="T31" s="571"/>
      <c r="U31" s="571"/>
      <c r="V31" s="571"/>
      <c r="W31" s="598"/>
      <c r="X31" s="618"/>
      <c r="Y31" s="552"/>
      <c r="Z31" s="552"/>
      <c r="AA31" s="619"/>
      <c r="AB31" s="607" t="s">
        <v>176</v>
      </c>
      <c r="AC31" s="593" t="s">
        <v>184</v>
      </c>
      <c r="AD31" s="572"/>
    </row>
    <row r="32" spans="1:35" ht="27.75" customHeight="1">
      <c r="A32" s="453"/>
      <c r="B32" s="452"/>
      <c r="C32" s="452"/>
      <c r="D32" s="453"/>
      <c r="E32" s="453"/>
      <c r="F32" s="453"/>
      <c r="G32" s="538"/>
      <c r="H32" s="614"/>
      <c r="I32" s="453"/>
      <c r="J32" s="453"/>
      <c r="K32" s="615"/>
      <c r="L32" s="631"/>
      <c r="M32" s="453"/>
      <c r="N32" s="453"/>
      <c r="O32" s="453"/>
      <c r="P32" s="452"/>
      <c r="Q32" s="324" t="s">
        <v>186</v>
      </c>
      <c r="R32" s="530" t="s">
        <v>350</v>
      </c>
      <c r="S32" s="560" t="s">
        <v>93</v>
      </c>
      <c r="T32" s="549">
        <v>0</v>
      </c>
      <c r="U32" s="549">
        <v>5</v>
      </c>
      <c r="V32" s="549">
        <v>0</v>
      </c>
      <c r="W32" s="597">
        <v>0</v>
      </c>
      <c r="X32" s="614">
        <v>0</v>
      </c>
      <c r="Y32" s="453">
        <v>0</v>
      </c>
      <c r="Z32" s="453">
        <v>5</v>
      </c>
      <c r="AA32" s="615">
        <v>0</v>
      </c>
      <c r="AB32" s="606">
        <v>20000000</v>
      </c>
      <c r="AC32" s="785" t="s">
        <v>183</v>
      </c>
      <c r="AD32" s="551"/>
      <c r="AF32" s="579">
        <f>SUM(T32:W32)</f>
        <v>5</v>
      </c>
      <c r="AG32" s="579">
        <v>5</v>
      </c>
      <c r="AI32" s="579">
        <f>AG32/4</f>
        <v>1.25</v>
      </c>
    </row>
    <row r="33" spans="1:35" ht="39.950000000000003" customHeight="1">
      <c r="A33" s="453"/>
      <c r="B33" s="452"/>
      <c r="C33" s="452"/>
      <c r="D33" s="453"/>
      <c r="E33" s="453"/>
      <c r="F33" s="453"/>
      <c r="G33" s="538"/>
      <c r="H33" s="614"/>
      <c r="I33" s="453"/>
      <c r="J33" s="453"/>
      <c r="K33" s="615"/>
      <c r="L33" s="631"/>
      <c r="M33" s="453"/>
      <c r="N33" s="453"/>
      <c r="O33" s="453"/>
      <c r="P33" s="452"/>
      <c r="Q33" s="324" t="s">
        <v>188</v>
      </c>
      <c r="R33" s="530" t="s">
        <v>535</v>
      </c>
      <c r="S33" s="560" t="s">
        <v>182</v>
      </c>
      <c r="T33" s="549">
        <v>1</v>
      </c>
      <c r="U33" s="549">
        <v>1</v>
      </c>
      <c r="V33" s="549">
        <v>1</v>
      </c>
      <c r="W33" s="597">
        <v>1</v>
      </c>
      <c r="X33" s="616">
        <v>1</v>
      </c>
      <c r="Y33" s="549">
        <v>1</v>
      </c>
      <c r="Z33" s="549">
        <v>1</v>
      </c>
      <c r="AA33" s="617">
        <v>1</v>
      </c>
      <c r="AB33" s="606">
        <v>40000000</v>
      </c>
      <c r="AC33" s="785"/>
      <c r="AD33" s="559"/>
      <c r="AF33" s="579">
        <f t="shared" ref="AF33:AF37" si="9">SUM(T33:W33)</f>
        <v>4</v>
      </c>
      <c r="AG33" s="579">
        <v>4</v>
      </c>
      <c r="AI33" s="579">
        <f t="shared" ref="AI33:AI37" si="10">AG33/4</f>
        <v>1</v>
      </c>
    </row>
    <row r="34" spans="1:35" ht="39.950000000000003" customHeight="1">
      <c r="A34" s="453"/>
      <c r="B34" s="452"/>
      <c r="C34" s="452"/>
      <c r="D34" s="453"/>
      <c r="E34" s="453"/>
      <c r="F34" s="453"/>
      <c r="G34" s="538"/>
      <c r="H34" s="614"/>
      <c r="I34" s="453"/>
      <c r="J34" s="453"/>
      <c r="K34" s="615"/>
      <c r="L34" s="631"/>
      <c r="M34" s="453"/>
      <c r="N34" s="453"/>
      <c r="O34" s="453"/>
      <c r="P34" s="452"/>
      <c r="Q34" s="331" t="s">
        <v>190</v>
      </c>
      <c r="R34" s="530" t="s">
        <v>537</v>
      </c>
      <c r="S34" s="560" t="s">
        <v>195</v>
      </c>
      <c r="T34" s="549">
        <v>7862</v>
      </c>
      <c r="U34" s="549">
        <v>7862</v>
      </c>
      <c r="V34" s="549">
        <v>7862</v>
      </c>
      <c r="W34" s="597">
        <v>7863</v>
      </c>
      <c r="X34" s="616">
        <v>7862</v>
      </c>
      <c r="Y34" s="549">
        <v>7862</v>
      </c>
      <c r="Z34" s="549">
        <v>7862</v>
      </c>
      <c r="AA34" s="617">
        <v>7863</v>
      </c>
      <c r="AB34" s="606">
        <v>278447000</v>
      </c>
      <c r="AC34" s="785"/>
      <c r="AD34" s="453"/>
      <c r="AF34" s="579">
        <f t="shared" si="9"/>
        <v>31449</v>
      </c>
      <c r="AG34" s="579">
        <v>31449</v>
      </c>
      <c r="AI34" s="579">
        <f t="shared" si="10"/>
        <v>7862.25</v>
      </c>
    </row>
    <row r="35" spans="1:35" ht="39.950000000000003" customHeight="1">
      <c r="A35" s="453"/>
      <c r="B35" s="452"/>
      <c r="C35" s="452"/>
      <c r="D35" s="453"/>
      <c r="E35" s="453"/>
      <c r="F35" s="453"/>
      <c r="G35" s="538"/>
      <c r="H35" s="614"/>
      <c r="I35" s="453"/>
      <c r="J35" s="453"/>
      <c r="K35" s="615"/>
      <c r="L35" s="631"/>
      <c r="M35" s="453"/>
      <c r="N35" s="453"/>
      <c r="O35" s="453"/>
      <c r="P35" s="452"/>
      <c r="Q35" s="324" t="s">
        <v>191</v>
      </c>
      <c r="R35" s="530" t="s">
        <v>354</v>
      </c>
      <c r="S35" s="560" t="s">
        <v>93</v>
      </c>
      <c r="T35" s="549">
        <v>0</v>
      </c>
      <c r="U35" s="549">
        <v>28</v>
      </c>
      <c r="V35" s="549">
        <v>0</v>
      </c>
      <c r="W35" s="597">
        <v>1</v>
      </c>
      <c r="X35" s="616">
        <v>0</v>
      </c>
      <c r="Y35" s="549">
        <v>28</v>
      </c>
      <c r="Z35" s="549">
        <v>0</v>
      </c>
      <c r="AA35" s="617">
        <v>1</v>
      </c>
      <c r="AB35" s="606">
        <v>177500000</v>
      </c>
      <c r="AC35" s="785"/>
      <c r="AD35" s="453"/>
      <c r="AF35" s="579">
        <f t="shared" si="9"/>
        <v>29</v>
      </c>
      <c r="AG35" s="579">
        <v>29</v>
      </c>
      <c r="AI35" s="579">
        <f t="shared" si="10"/>
        <v>7.25</v>
      </c>
    </row>
    <row r="36" spans="1:35" ht="39.950000000000003" customHeight="1">
      <c r="A36" s="453"/>
      <c r="B36" s="452"/>
      <c r="C36" s="452"/>
      <c r="D36" s="453"/>
      <c r="E36" s="453"/>
      <c r="F36" s="453"/>
      <c r="G36" s="538"/>
      <c r="H36" s="614"/>
      <c r="I36" s="453"/>
      <c r="J36" s="453"/>
      <c r="K36" s="615"/>
      <c r="L36" s="631"/>
      <c r="M36" s="453"/>
      <c r="N36" s="453"/>
      <c r="O36" s="453"/>
      <c r="P36" s="452"/>
      <c r="Q36" s="324" t="s">
        <v>192</v>
      </c>
      <c r="R36" s="530" t="s">
        <v>543</v>
      </c>
      <c r="S36" s="560" t="s">
        <v>182</v>
      </c>
      <c r="T36" s="549">
        <v>5</v>
      </c>
      <c r="U36" s="549">
        <v>20</v>
      </c>
      <c r="V36" s="549">
        <v>15</v>
      </c>
      <c r="W36" s="597">
        <v>15</v>
      </c>
      <c r="X36" s="616">
        <v>5</v>
      </c>
      <c r="Y36" s="549">
        <v>20</v>
      </c>
      <c r="Z36" s="549">
        <v>15</v>
      </c>
      <c r="AA36" s="617">
        <v>15</v>
      </c>
      <c r="AB36" s="606">
        <v>30000000</v>
      </c>
      <c r="AC36" s="785"/>
      <c r="AD36" s="452"/>
      <c r="AF36" s="579">
        <f t="shared" si="9"/>
        <v>55</v>
      </c>
      <c r="AG36" s="579">
        <v>55</v>
      </c>
      <c r="AI36" s="579">
        <f t="shared" si="10"/>
        <v>13.75</v>
      </c>
    </row>
    <row r="37" spans="1:35" ht="39.950000000000003" customHeight="1">
      <c r="A37" s="453"/>
      <c r="B37" s="452"/>
      <c r="C37" s="452"/>
      <c r="D37" s="453"/>
      <c r="E37" s="453"/>
      <c r="F37" s="453"/>
      <c r="G37" s="538"/>
      <c r="H37" s="614"/>
      <c r="I37" s="453"/>
      <c r="J37" s="453"/>
      <c r="K37" s="615"/>
      <c r="L37" s="631"/>
      <c r="M37" s="453"/>
      <c r="N37" s="453"/>
      <c r="O37" s="453"/>
      <c r="P37" s="452"/>
      <c r="Q37" s="324" t="s">
        <v>357</v>
      </c>
      <c r="R37" s="530" t="s">
        <v>555</v>
      </c>
      <c r="S37" s="560" t="s">
        <v>93</v>
      </c>
      <c r="T37" s="549">
        <v>0</v>
      </c>
      <c r="U37" s="549">
        <v>1</v>
      </c>
      <c r="V37" s="549">
        <v>0</v>
      </c>
      <c r="W37" s="597">
        <v>0</v>
      </c>
      <c r="X37" s="616">
        <v>0</v>
      </c>
      <c r="Y37" s="549">
        <v>1</v>
      </c>
      <c r="Z37" s="549">
        <v>0</v>
      </c>
      <c r="AA37" s="617">
        <v>0</v>
      </c>
      <c r="AB37" s="606">
        <v>175000000</v>
      </c>
      <c r="AC37" s="785"/>
      <c r="AD37" s="452"/>
      <c r="AF37" s="579">
        <f t="shared" si="9"/>
        <v>1</v>
      </c>
      <c r="AG37" s="579">
        <v>1</v>
      </c>
      <c r="AI37" s="579">
        <f t="shared" si="10"/>
        <v>0.25</v>
      </c>
    </row>
    <row r="38" spans="1:35" ht="39.950000000000003" customHeight="1">
      <c r="A38" s="453"/>
      <c r="B38" s="452"/>
      <c r="C38" s="452"/>
      <c r="D38" s="453"/>
      <c r="E38" s="453"/>
      <c r="F38" s="453"/>
      <c r="G38" s="538"/>
      <c r="H38" s="614"/>
      <c r="I38" s="453"/>
      <c r="J38" s="453"/>
      <c r="K38" s="615"/>
      <c r="L38" s="631"/>
      <c r="M38" s="453"/>
      <c r="N38" s="453"/>
      <c r="O38" s="453"/>
      <c r="P38" s="452"/>
      <c r="Q38" s="543"/>
      <c r="R38" s="548"/>
      <c r="S38" s="560"/>
      <c r="T38" s="550"/>
      <c r="U38" s="550"/>
      <c r="V38" s="550"/>
      <c r="W38" s="599"/>
      <c r="X38" s="614"/>
      <c r="Y38" s="453"/>
      <c r="Z38" s="453"/>
      <c r="AA38" s="615"/>
      <c r="AB38" s="606"/>
      <c r="AC38" s="453"/>
      <c r="AD38" s="452"/>
    </row>
    <row r="39" spans="1:35" ht="63.75">
      <c r="A39" s="574">
        <v>3</v>
      </c>
      <c r="B39" s="446" t="s">
        <v>196</v>
      </c>
      <c r="C39" s="575" t="s">
        <v>197</v>
      </c>
      <c r="D39" s="474">
        <v>0</v>
      </c>
      <c r="E39" s="474">
        <v>50</v>
      </c>
      <c r="F39" s="474">
        <v>25</v>
      </c>
      <c r="G39" s="600">
        <v>25</v>
      </c>
      <c r="H39" s="620">
        <v>0</v>
      </c>
      <c r="I39" s="474">
        <v>50</v>
      </c>
      <c r="J39" s="474">
        <v>25</v>
      </c>
      <c r="K39" s="621">
        <v>25</v>
      </c>
      <c r="L39" s="632">
        <v>0</v>
      </c>
      <c r="M39" s="474">
        <f t="shared" ref="M39:O39" si="11">I39/E39*100</f>
        <v>100</v>
      </c>
      <c r="N39" s="474">
        <f t="shared" si="11"/>
        <v>100</v>
      </c>
      <c r="O39" s="474">
        <f t="shared" si="11"/>
        <v>100</v>
      </c>
      <c r="P39" s="576" t="s">
        <v>198</v>
      </c>
      <c r="Q39" s="474"/>
      <c r="R39" s="474"/>
      <c r="S39" s="474"/>
      <c r="T39" s="474">
        <v>25</v>
      </c>
      <c r="U39" s="474">
        <v>25</v>
      </c>
      <c r="V39" s="474">
        <v>25</v>
      </c>
      <c r="W39" s="600">
        <v>25</v>
      </c>
      <c r="X39" s="620">
        <v>0</v>
      </c>
      <c r="Y39" s="474">
        <v>25</v>
      </c>
      <c r="Z39" s="474">
        <v>25</v>
      </c>
      <c r="AA39" s="621">
        <v>25</v>
      </c>
      <c r="AB39" s="607">
        <f>SUM(AB40:AB41)</f>
        <v>47500000</v>
      </c>
      <c r="AC39" s="593" t="s">
        <v>184</v>
      </c>
      <c r="AD39" s="553"/>
    </row>
    <row r="40" spans="1:35" ht="39" customHeight="1">
      <c r="A40" s="453"/>
      <c r="B40" s="452"/>
      <c r="C40" s="452"/>
      <c r="D40" s="453"/>
      <c r="E40" s="453"/>
      <c r="F40" s="453"/>
      <c r="G40" s="538"/>
      <c r="H40" s="635"/>
      <c r="I40" s="551"/>
      <c r="J40" s="551"/>
      <c r="K40" s="636"/>
      <c r="L40" s="630"/>
      <c r="M40" s="551"/>
      <c r="N40" s="551"/>
      <c r="O40" s="551"/>
      <c r="P40" s="534"/>
      <c r="Q40" s="437" t="s">
        <v>199</v>
      </c>
      <c r="R40" s="477" t="s">
        <v>201</v>
      </c>
      <c r="S40" s="489" t="s">
        <v>203</v>
      </c>
      <c r="T40" s="453">
        <v>0</v>
      </c>
      <c r="U40" s="453">
        <v>5</v>
      </c>
      <c r="V40" s="453">
        <v>5</v>
      </c>
      <c r="W40" s="538">
        <v>0</v>
      </c>
      <c r="X40" s="614">
        <v>0</v>
      </c>
      <c r="Y40" s="453">
        <v>4</v>
      </c>
      <c r="Z40" s="453">
        <v>1</v>
      </c>
      <c r="AA40" s="615">
        <v>0</v>
      </c>
      <c r="AB40" s="606">
        <v>17500000</v>
      </c>
      <c r="AC40" s="785" t="s">
        <v>667</v>
      </c>
      <c r="AD40" s="452"/>
    </row>
    <row r="41" spans="1:35" ht="54.75" customHeight="1">
      <c r="A41" s="453"/>
      <c r="B41" s="452"/>
      <c r="C41" s="452"/>
      <c r="D41" s="453"/>
      <c r="E41" s="453"/>
      <c r="F41" s="453"/>
      <c r="G41" s="538"/>
      <c r="H41" s="635"/>
      <c r="I41" s="551"/>
      <c r="J41" s="551"/>
      <c r="K41" s="636"/>
      <c r="L41" s="630"/>
      <c r="M41" s="551"/>
      <c r="N41" s="551"/>
      <c r="O41" s="551"/>
      <c r="P41" s="534"/>
      <c r="Q41" s="437" t="s">
        <v>200</v>
      </c>
      <c r="R41" s="477" t="s">
        <v>202</v>
      </c>
      <c r="S41" s="489" t="s">
        <v>203</v>
      </c>
      <c r="T41" s="453">
        <v>3</v>
      </c>
      <c r="U41" s="453">
        <v>3</v>
      </c>
      <c r="V41" s="453">
        <v>3</v>
      </c>
      <c r="W41" s="538">
        <v>0</v>
      </c>
      <c r="X41" s="614">
        <v>0</v>
      </c>
      <c r="Y41" s="453">
        <v>4</v>
      </c>
      <c r="Z41" s="453">
        <v>0</v>
      </c>
      <c r="AA41" s="615">
        <v>0</v>
      </c>
      <c r="AB41" s="606">
        <v>30000000</v>
      </c>
      <c r="AC41" s="785"/>
      <c r="AD41" s="452"/>
    </row>
    <row r="42" spans="1:35" ht="39.950000000000003" customHeight="1">
      <c r="A42" s="453"/>
      <c r="B42" s="452"/>
      <c r="C42" s="452"/>
      <c r="D42" s="453"/>
      <c r="E42" s="453"/>
      <c r="F42" s="453"/>
      <c r="G42" s="538"/>
      <c r="H42" s="635"/>
      <c r="I42" s="551"/>
      <c r="J42" s="551"/>
      <c r="K42" s="636"/>
      <c r="L42" s="630"/>
      <c r="M42" s="551"/>
      <c r="N42" s="551"/>
      <c r="O42" s="551"/>
      <c r="P42" s="452"/>
      <c r="Q42" s="543"/>
      <c r="R42" s="548"/>
      <c r="S42" s="560"/>
      <c r="T42" s="550"/>
      <c r="U42" s="550"/>
      <c r="V42" s="550"/>
      <c r="W42" s="599"/>
      <c r="X42" s="614"/>
      <c r="Y42" s="453"/>
      <c r="Z42" s="453"/>
      <c r="AA42" s="615"/>
      <c r="AB42" s="606"/>
      <c r="AC42" s="453"/>
      <c r="AD42" s="452"/>
    </row>
    <row r="43" spans="1:35" ht="92.25" customHeight="1">
      <c r="A43" s="574">
        <v>4</v>
      </c>
      <c r="B43" s="446" t="s">
        <v>422</v>
      </c>
      <c r="C43" s="554" t="s">
        <v>423</v>
      </c>
      <c r="D43" s="474">
        <v>0</v>
      </c>
      <c r="E43" s="474">
        <v>0</v>
      </c>
      <c r="F43" s="474">
        <v>0</v>
      </c>
      <c r="G43" s="600" t="s">
        <v>515</v>
      </c>
      <c r="H43" s="620">
        <v>0</v>
      </c>
      <c r="I43" s="474">
        <v>0</v>
      </c>
      <c r="J43" s="474">
        <v>0</v>
      </c>
      <c r="K43" s="621">
        <v>0</v>
      </c>
      <c r="L43" s="632">
        <v>0</v>
      </c>
      <c r="M43" s="474">
        <v>0</v>
      </c>
      <c r="N43" s="474">
        <v>0</v>
      </c>
      <c r="O43" s="474">
        <v>0.5</v>
      </c>
      <c r="P43" s="576" t="s">
        <v>204</v>
      </c>
      <c r="Q43" s="474"/>
      <c r="R43" s="474"/>
      <c r="S43" s="474"/>
      <c r="T43" s="474">
        <v>25</v>
      </c>
      <c r="U43" s="474">
        <v>25</v>
      </c>
      <c r="V43" s="474">
        <v>25</v>
      </c>
      <c r="W43" s="600">
        <v>25</v>
      </c>
      <c r="X43" s="620">
        <v>25</v>
      </c>
      <c r="Y43" s="474">
        <v>25</v>
      </c>
      <c r="Z43" s="474">
        <v>25</v>
      </c>
      <c r="AA43" s="621">
        <v>25</v>
      </c>
      <c r="AB43" s="607">
        <f>SUM(AB44:AB49)</f>
        <v>40000000</v>
      </c>
      <c r="AC43" s="593" t="s">
        <v>184</v>
      </c>
      <c r="AD43" s="553"/>
    </row>
    <row r="44" spans="1:35" ht="48" customHeight="1">
      <c r="A44" s="453"/>
      <c r="B44" s="452"/>
      <c r="C44" s="452"/>
      <c r="D44" s="453"/>
      <c r="E44" s="453"/>
      <c r="F44" s="453"/>
      <c r="G44" s="538"/>
      <c r="H44" s="614"/>
      <c r="I44" s="453"/>
      <c r="J44" s="453"/>
      <c r="K44" s="615"/>
      <c r="L44" s="631"/>
      <c r="M44" s="453"/>
      <c r="N44" s="453"/>
      <c r="O44" s="453"/>
      <c r="P44" s="452"/>
      <c r="Q44" s="438" t="s">
        <v>416</v>
      </c>
      <c r="R44" s="438" t="s">
        <v>209</v>
      </c>
      <c r="S44" s="577" t="s">
        <v>215</v>
      </c>
      <c r="T44" s="453">
        <v>2</v>
      </c>
      <c r="U44" s="453">
        <v>0</v>
      </c>
      <c r="V44" s="453">
        <v>0</v>
      </c>
      <c r="W44" s="538">
        <v>0</v>
      </c>
      <c r="X44" s="614">
        <v>2</v>
      </c>
      <c r="Y44" s="453">
        <v>0</v>
      </c>
      <c r="Z44" s="453">
        <v>0</v>
      </c>
      <c r="AA44" s="615">
        <v>0</v>
      </c>
      <c r="AB44" s="606">
        <v>6000000</v>
      </c>
      <c r="AC44" s="775" t="s">
        <v>216</v>
      </c>
      <c r="AD44" s="452"/>
    </row>
    <row r="45" spans="1:35" ht="39.950000000000003" customHeight="1">
      <c r="A45" s="453"/>
      <c r="B45" s="452"/>
      <c r="C45" s="452"/>
      <c r="D45" s="453"/>
      <c r="E45" s="453"/>
      <c r="F45" s="453"/>
      <c r="G45" s="538"/>
      <c r="H45" s="614"/>
      <c r="I45" s="453"/>
      <c r="J45" s="453"/>
      <c r="K45" s="615"/>
      <c r="L45" s="631"/>
      <c r="M45" s="453"/>
      <c r="N45" s="453"/>
      <c r="O45" s="453"/>
      <c r="P45" s="452"/>
      <c r="Q45" s="438" t="s">
        <v>205</v>
      </c>
      <c r="R45" s="438" t="s">
        <v>210</v>
      </c>
      <c r="S45" s="577" t="s">
        <v>215</v>
      </c>
      <c r="T45" s="453">
        <v>0</v>
      </c>
      <c r="U45" s="453">
        <v>2</v>
      </c>
      <c r="V45" s="453">
        <v>0</v>
      </c>
      <c r="W45" s="538">
        <v>2</v>
      </c>
      <c r="X45" s="614">
        <v>0</v>
      </c>
      <c r="Y45" s="453">
        <v>2</v>
      </c>
      <c r="Z45" s="453">
        <v>0</v>
      </c>
      <c r="AA45" s="615">
        <v>2</v>
      </c>
      <c r="AB45" s="606">
        <v>6000000</v>
      </c>
      <c r="AC45" s="777"/>
      <c r="AD45" s="452"/>
    </row>
    <row r="46" spans="1:35" ht="39.950000000000003" customHeight="1">
      <c r="A46" s="453"/>
      <c r="B46" s="452"/>
      <c r="C46" s="452"/>
      <c r="D46" s="453"/>
      <c r="E46" s="453"/>
      <c r="F46" s="453"/>
      <c r="G46" s="538"/>
      <c r="H46" s="614"/>
      <c r="I46" s="453"/>
      <c r="J46" s="453"/>
      <c r="K46" s="615"/>
      <c r="L46" s="631"/>
      <c r="M46" s="453"/>
      <c r="N46" s="453"/>
      <c r="O46" s="453"/>
      <c r="P46" s="452"/>
      <c r="Q46" s="438" t="s">
        <v>206</v>
      </c>
      <c r="R46" s="460" t="s">
        <v>211</v>
      </c>
      <c r="S46" s="577" t="s">
        <v>215</v>
      </c>
      <c r="T46" s="453">
        <v>0</v>
      </c>
      <c r="U46" s="453">
        <v>1</v>
      </c>
      <c r="V46" s="453">
        <v>0</v>
      </c>
      <c r="W46" s="538">
        <v>1</v>
      </c>
      <c r="X46" s="614">
        <v>0</v>
      </c>
      <c r="Y46" s="453">
        <v>1</v>
      </c>
      <c r="Z46" s="453">
        <v>0</v>
      </c>
      <c r="AA46" s="615">
        <v>1</v>
      </c>
      <c r="AB46" s="606">
        <v>6000000</v>
      </c>
      <c r="AC46" s="777"/>
      <c r="AD46" s="452"/>
    </row>
    <row r="47" spans="1:35" ht="39.950000000000003" customHeight="1">
      <c r="A47" s="453"/>
      <c r="B47" s="452"/>
      <c r="C47" s="452"/>
      <c r="D47" s="453"/>
      <c r="E47" s="453"/>
      <c r="F47" s="453"/>
      <c r="G47" s="538"/>
      <c r="H47" s="614"/>
      <c r="I47" s="453"/>
      <c r="J47" s="453"/>
      <c r="K47" s="615"/>
      <c r="L47" s="631"/>
      <c r="M47" s="453"/>
      <c r="N47" s="453"/>
      <c r="O47" s="453"/>
      <c r="P47" s="452"/>
      <c r="Q47" s="480" t="s">
        <v>207</v>
      </c>
      <c r="R47" s="480" t="s">
        <v>212</v>
      </c>
      <c r="S47" s="577" t="s">
        <v>214</v>
      </c>
      <c r="T47" s="453">
        <v>0</v>
      </c>
      <c r="U47" s="453">
        <v>1</v>
      </c>
      <c r="V47" s="453">
        <v>0</v>
      </c>
      <c r="W47" s="538">
        <v>1</v>
      </c>
      <c r="X47" s="614">
        <v>0</v>
      </c>
      <c r="Y47" s="453">
        <v>1</v>
      </c>
      <c r="Z47" s="453">
        <v>0</v>
      </c>
      <c r="AA47" s="615">
        <v>1</v>
      </c>
      <c r="AB47" s="606">
        <v>6000000</v>
      </c>
      <c r="AC47" s="777"/>
      <c r="AD47" s="452"/>
    </row>
    <row r="48" spans="1:35" ht="51.75" customHeight="1">
      <c r="A48" s="453"/>
      <c r="B48" s="452"/>
      <c r="C48" s="452"/>
      <c r="D48" s="453"/>
      <c r="E48" s="453"/>
      <c r="F48" s="453"/>
      <c r="G48" s="538"/>
      <c r="H48" s="614"/>
      <c r="I48" s="453"/>
      <c r="J48" s="453"/>
      <c r="K48" s="615"/>
      <c r="L48" s="631"/>
      <c r="M48" s="453"/>
      <c r="N48" s="453"/>
      <c r="O48" s="453"/>
      <c r="P48" s="452"/>
      <c r="Q48" s="480" t="s">
        <v>208</v>
      </c>
      <c r="R48" s="480" t="s">
        <v>213</v>
      </c>
      <c r="S48" s="577" t="s">
        <v>214</v>
      </c>
      <c r="T48" s="453">
        <v>0</v>
      </c>
      <c r="U48" s="453">
        <v>0</v>
      </c>
      <c r="V48" s="453">
        <v>0</v>
      </c>
      <c r="W48" s="538">
        <v>1</v>
      </c>
      <c r="X48" s="614">
        <v>0</v>
      </c>
      <c r="Y48" s="453">
        <v>0</v>
      </c>
      <c r="Z48" s="453">
        <v>0</v>
      </c>
      <c r="AA48" s="615">
        <v>1</v>
      </c>
      <c r="AB48" s="606">
        <v>6000000</v>
      </c>
      <c r="AC48" s="777"/>
      <c r="AD48" s="452"/>
    </row>
    <row r="49" spans="1:30" ht="36.75" customHeight="1">
      <c r="A49" s="453"/>
      <c r="B49" s="452"/>
      <c r="C49" s="452"/>
      <c r="D49" s="453"/>
      <c r="E49" s="453"/>
      <c r="F49" s="453"/>
      <c r="G49" s="538"/>
      <c r="H49" s="614"/>
      <c r="I49" s="453"/>
      <c r="J49" s="453"/>
      <c r="K49" s="615"/>
      <c r="L49" s="631"/>
      <c r="M49" s="453"/>
      <c r="N49" s="453"/>
      <c r="O49" s="453"/>
      <c r="P49" s="452"/>
      <c r="Q49" s="480" t="s">
        <v>668</v>
      </c>
      <c r="R49" s="480" t="s">
        <v>417</v>
      </c>
      <c r="S49" s="577" t="s">
        <v>215</v>
      </c>
      <c r="T49" s="453">
        <v>0</v>
      </c>
      <c r="U49" s="453">
        <v>0</v>
      </c>
      <c r="V49" s="453">
        <v>0</v>
      </c>
      <c r="W49" s="538">
        <v>1</v>
      </c>
      <c r="X49" s="614">
        <v>0</v>
      </c>
      <c r="Y49" s="453">
        <v>0</v>
      </c>
      <c r="Z49" s="453">
        <v>0</v>
      </c>
      <c r="AA49" s="615">
        <v>1</v>
      </c>
      <c r="AB49" s="606">
        <v>10000000</v>
      </c>
      <c r="AC49" s="776"/>
      <c r="AD49" s="452"/>
    </row>
    <row r="50" spans="1:30" ht="16.5" customHeight="1">
      <c r="A50" s="453"/>
      <c r="B50" s="452"/>
      <c r="C50" s="452"/>
      <c r="D50" s="453"/>
      <c r="E50" s="453"/>
      <c r="F50" s="453"/>
      <c r="G50" s="538"/>
      <c r="H50" s="614"/>
      <c r="I50" s="453"/>
      <c r="J50" s="453"/>
      <c r="K50" s="615"/>
      <c r="L50" s="631"/>
      <c r="M50" s="453"/>
      <c r="N50" s="453"/>
      <c r="O50" s="453"/>
      <c r="P50" s="452"/>
      <c r="Q50" s="480"/>
      <c r="R50" s="480"/>
      <c r="S50" s="577"/>
      <c r="T50" s="453"/>
      <c r="U50" s="453"/>
      <c r="V50" s="453"/>
      <c r="W50" s="538"/>
      <c r="X50" s="622"/>
      <c r="Y50" s="453"/>
      <c r="Z50" s="453"/>
      <c r="AA50" s="615"/>
      <c r="AB50" s="606"/>
      <c r="AC50" s="453"/>
      <c r="AD50" s="452"/>
    </row>
    <row r="51" spans="1:30" ht="38.25">
      <c r="A51" s="574">
        <v>5</v>
      </c>
      <c r="B51" s="446" t="s">
        <v>424</v>
      </c>
      <c r="C51" s="554" t="s">
        <v>524</v>
      </c>
      <c r="D51" s="474">
        <v>25</v>
      </c>
      <c r="E51" s="474">
        <v>25</v>
      </c>
      <c r="F51" s="474">
        <v>25</v>
      </c>
      <c r="G51" s="600">
        <v>25</v>
      </c>
      <c r="H51" s="620">
        <v>25</v>
      </c>
      <c r="I51" s="474">
        <v>25</v>
      </c>
      <c r="J51" s="474">
        <v>25</v>
      </c>
      <c r="K51" s="621">
        <v>25</v>
      </c>
      <c r="L51" s="632">
        <f>H51/D51*100</f>
        <v>100</v>
      </c>
      <c r="M51" s="474">
        <f t="shared" ref="M51:O51" si="12">I51/E51*100</f>
        <v>100</v>
      </c>
      <c r="N51" s="474">
        <f t="shared" si="12"/>
        <v>100</v>
      </c>
      <c r="O51" s="474">
        <f t="shared" si="12"/>
        <v>100</v>
      </c>
      <c r="P51" s="576" t="s">
        <v>218</v>
      </c>
      <c r="Q51" s="474"/>
      <c r="R51" s="474"/>
      <c r="S51" s="474"/>
      <c r="T51" s="474">
        <v>25</v>
      </c>
      <c r="U51" s="474">
        <v>25</v>
      </c>
      <c r="V51" s="474">
        <v>25</v>
      </c>
      <c r="W51" s="600">
        <v>25</v>
      </c>
      <c r="X51" s="620">
        <v>25</v>
      </c>
      <c r="Y51" s="474">
        <v>25</v>
      </c>
      <c r="Z51" s="474">
        <v>25</v>
      </c>
      <c r="AA51" s="621">
        <v>25</v>
      </c>
      <c r="AB51" s="607">
        <f>SUM(AB52:AB110)</f>
        <v>2591162000</v>
      </c>
      <c r="AC51" s="552"/>
      <c r="AD51" s="553"/>
    </row>
    <row r="52" spans="1:30" ht="43.5" customHeight="1">
      <c r="A52" s="453"/>
      <c r="B52" s="452"/>
      <c r="C52" s="452"/>
      <c r="D52" s="453"/>
      <c r="E52" s="453"/>
      <c r="F52" s="453"/>
      <c r="G52" s="538"/>
      <c r="H52" s="614"/>
      <c r="I52" s="453"/>
      <c r="J52" s="453"/>
      <c r="K52" s="615"/>
      <c r="L52" s="631"/>
      <c r="M52" s="453"/>
      <c r="N52" s="453"/>
      <c r="O52" s="453"/>
      <c r="P52" s="371"/>
      <c r="Q52" s="371" t="s">
        <v>219</v>
      </c>
      <c r="R52" s="372" t="s">
        <v>235</v>
      </c>
      <c r="S52" s="489" t="s">
        <v>180</v>
      </c>
      <c r="T52" s="557">
        <v>686</v>
      </c>
      <c r="U52" s="557">
        <v>686</v>
      </c>
      <c r="V52" s="557">
        <v>686</v>
      </c>
      <c r="W52" s="601">
        <v>686</v>
      </c>
      <c r="X52" s="623">
        <v>686</v>
      </c>
      <c r="Y52" s="557">
        <v>686</v>
      </c>
      <c r="Z52" s="557">
        <v>686</v>
      </c>
      <c r="AA52" s="624">
        <v>686</v>
      </c>
      <c r="AB52" s="606">
        <v>61000000</v>
      </c>
      <c r="AC52" s="561" t="s">
        <v>268</v>
      </c>
      <c r="AD52" s="452"/>
    </row>
    <row r="53" spans="1:30" ht="42" customHeight="1">
      <c r="A53" s="453"/>
      <c r="B53" s="452"/>
      <c r="C53" s="452"/>
      <c r="D53" s="453"/>
      <c r="E53" s="453"/>
      <c r="F53" s="453"/>
      <c r="G53" s="538"/>
      <c r="H53" s="614"/>
      <c r="I53" s="453"/>
      <c r="J53" s="453"/>
      <c r="K53" s="615"/>
      <c r="L53" s="631"/>
      <c r="M53" s="453"/>
      <c r="N53" s="453"/>
      <c r="O53" s="453"/>
      <c r="P53" s="371"/>
      <c r="Q53" s="371" t="s">
        <v>386</v>
      </c>
      <c r="R53" s="372" t="s">
        <v>236</v>
      </c>
      <c r="S53" s="489" t="s">
        <v>214</v>
      </c>
      <c r="T53" s="557">
        <v>155</v>
      </c>
      <c r="U53" s="557">
        <v>155</v>
      </c>
      <c r="V53" s="557">
        <v>155</v>
      </c>
      <c r="W53" s="601">
        <v>155</v>
      </c>
      <c r="X53" s="623">
        <v>155</v>
      </c>
      <c r="Y53" s="557">
        <v>155</v>
      </c>
      <c r="Z53" s="557">
        <v>155</v>
      </c>
      <c r="AA53" s="624">
        <v>155</v>
      </c>
      <c r="AB53" s="606">
        <v>1214425000</v>
      </c>
      <c r="AC53" s="561" t="s">
        <v>270</v>
      </c>
      <c r="AD53" s="452"/>
    </row>
    <row r="54" spans="1:30" ht="57.75" customHeight="1">
      <c r="A54" s="453"/>
      <c r="B54" s="452"/>
      <c r="C54" s="452"/>
      <c r="D54" s="453"/>
      <c r="E54" s="453"/>
      <c r="F54" s="453"/>
      <c r="G54" s="538"/>
      <c r="H54" s="614"/>
      <c r="I54" s="453"/>
      <c r="J54" s="453"/>
      <c r="K54" s="615"/>
      <c r="L54" s="631"/>
      <c r="M54" s="453"/>
      <c r="N54" s="453"/>
      <c r="O54" s="453"/>
      <c r="P54" s="371"/>
      <c r="Q54" s="371" t="s">
        <v>388</v>
      </c>
      <c r="R54" s="372" t="s">
        <v>237</v>
      </c>
      <c r="S54" s="489" t="s">
        <v>214</v>
      </c>
      <c r="T54" s="557">
        <v>15</v>
      </c>
      <c r="U54" s="557">
        <v>15</v>
      </c>
      <c r="V54" s="557">
        <v>15</v>
      </c>
      <c r="W54" s="602">
        <v>15</v>
      </c>
      <c r="X54" s="623">
        <v>15</v>
      </c>
      <c r="Y54" s="557">
        <v>15</v>
      </c>
      <c r="Z54" s="557">
        <v>15</v>
      </c>
      <c r="AA54" s="625">
        <v>15</v>
      </c>
      <c r="AB54" s="606">
        <v>31000000</v>
      </c>
      <c r="AC54" s="561" t="s">
        <v>266</v>
      </c>
      <c r="AD54" s="452"/>
    </row>
    <row r="55" spans="1:30" ht="39.950000000000003" customHeight="1">
      <c r="A55" s="453"/>
      <c r="B55" s="452"/>
      <c r="C55" s="452"/>
      <c r="D55" s="453"/>
      <c r="E55" s="453"/>
      <c r="F55" s="453"/>
      <c r="G55" s="538"/>
      <c r="H55" s="614"/>
      <c r="I55" s="453"/>
      <c r="J55" s="453"/>
      <c r="K55" s="615"/>
      <c r="L55" s="631"/>
      <c r="M55" s="453"/>
      <c r="N55" s="453"/>
      <c r="O55" s="453"/>
      <c r="P55" s="371"/>
      <c r="Q55" s="371" t="s">
        <v>390</v>
      </c>
      <c r="R55" s="372" t="s">
        <v>230</v>
      </c>
      <c r="S55" s="453" t="s">
        <v>93</v>
      </c>
      <c r="T55" s="557">
        <v>0</v>
      </c>
      <c r="U55" s="557">
        <v>0</v>
      </c>
      <c r="V55" s="557">
        <v>11</v>
      </c>
      <c r="W55" s="601">
        <v>0</v>
      </c>
      <c r="X55" s="623">
        <v>0</v>
      </c>
      <c r="Y55" s="557">
        <v>0</v>
      </c>
      <c r="Z55" s="557">
        <v>11</v>
      </c>
      <c r="AA55" s="624">
        <v>0</v>
      </c>
      <c r="AB55" s="606">
        <v>80015000</v>
      </c>
      <c r="AC55" s="561" t="s">
        <v>268</v>
      </c>
      <c r="AD55" s="452"/>
    </row>
    <row r="56" spans="1:30" ht="52.5" customHeight="1">
      <c r="A56" s="453"/>
      <c r="B56" s="452"/>
      <c r="C56" s="452"/>
      <c r="D56" s="453"/>
      <c r="E56" s="453"/>
      <c r="F56" s="453"/>
      <c r="G56" s="538"/>
      <c r="H56" s="614"/>
      <c r="I56" s="453"/>
      <c r="J56" s="453"/>
      <c r="K56" s="615"/>
      <c r="L56" s="631"/>
      <c r="M56" s="453"/>
      <c r="N56" s="453"/>
      <c r="O56" s="453"/>
      <c r="P56" s="371"/>
      <c r="Q56" s="371" t="s">
        <v>392</v>
      </c>
      <c r="R56" s="344" t="s">
        <v>393</v>
      </c>
      <c r="S56" s="489" t="s">
        <v>182</v>
      </c>
      <c r="T56" s="557">
        <v>0</v>
      </c>
      <c r="U56" s="557">
        <v>1</v>
      </c>
      <c r="V56" s="557">
        <v>0</v>
      </c>
      <c r="W56" s="601">
        <v>1</v>
      </c>
      <c r="X56" s="623">
        <v>0</v>
      </c>
      <c r="Y56" s="557">
        <v>1</v>
      </c>
      <c r="Z56" s="557">
        <v>0</v>
      </c>
      <c r="AA56" s="624">
        <v>1</v>
      </c>
      <c r="AB56" s="606">
        <v>5000000</v>
      </c>
      <c r="AC56" s="775" t="s">
        <v>266</v>
      </c>
      <c r="AD56" s="452"/>
    </row>
    <row r="57" spans="1:30" ht="43.5" customHeight="1">
      <c r="A57" s="453"/>
      <c r="B57" s="452"/>
      <c r="C57" s="452"/>
      <c r="D57" s="453"/>
      <c r="E57" s="453"/>
      <c r="F57" s="453"/>
      <c r="G57" s="538"/>
      <c r="H57" s="614"/>
      <c r="I57" s="453"/>
      <c r="J57" s="453"/>
      <c r="K57" s="615"/>
      <c r="L57" s="631"/>
      <c r="M57" s="453"/>
      <c r="N57" s="453"/>
      <c r="O57" s="453"/>
      <c r="P57" s="371"/>
      <c r="Q57" s="371" t="s">
        <v>394</v>
      </c>
      <c r="R57" s="556" t="s">
        <v>238</v>
      </c>
      <c r="S57" s="489" t="s">
        <v>182</v>
      </c>
      <c r="T57" s="557">
        <v>150</v>
      </c>
      <c r="U57" s="557">
        <v>150</v>
      </c>
      <c r="V57" s="557">
        <v>150</v>
      </c>
      <c r="W57" s="602">
        <v>150</v>
      </c>
      <c r="X57" s="623">
        <v>150</v>
      </c>
      <c r="Y57" s="557">
        <v>150</v>
      </c>
      <c r="Z57" s="557">
        <v>150</v>
      </c>
      <c r="AA57" s="625">
        <v>150</v>
      </c>
      <c r="AB57" s="606">
        <v>35000000</v>
      </c>
      <c r="AC57" s="776"/>
      <c r="AD57" s="452"/>
    </row>
    <row r="58" spans="1:30" ht="33.75" customHeight="1">
      <c r="A58" s="453"/>
      <c r="B58" s="452"/>
      <c r="C58" s="452"/>
      <c r="D58" s="453"/>
      <c r="E58" s="453"/>
      <c r="F58" s="453"/>
      <c r="G58" s="538"/>
      <c r="H58" s="614"/>
      <c r="I58" s="453"/>
      <c r="J58" s="453"/>
      <c r="K58" s="615"/>
      <c r="L58" s="631"/>
      <c r="M58" s="453"/>
      <c r="N58" s="453"/>
      <c r="O58" s="453"/>
      <c r="P58" s="371"/>
      <c r="Q58" s="371" t="s">
        <v>396</v>
      </c>
      <c r="R58" s="371" t="s">
        <v>547</v>
      </c>
      <c r="S58" s="489" t="s">
        <v>552</v>
      </c>
      <c r="T58" s="557">
        <v>0</v>
      </c>
      <c r="U58" s="557">
        <v>0</v>
      </c>
      <c r="V58" s="557">
        <v>0</v>
      </c>
      <c r="W58" s="601">
        <v>0</v>
      </c>
      <c r="X58" s="623">
        <v>0</v>
      </c>
      <c r="Y58" s="557">
        <v>0</v>
      </c>
      <c r="Z58" s="557">
        <v>0</v>
      </c>
      <c r="AA58" s="624">
        <v>0</v>
      </c>
      <c r="AB58" s="606">
        <v>5000000</v>
      </c>
      <c r="AC58" s="561" t="s">
        <v>270</v>
      </c>
      <c r="AD58" s="452"/>
    </row>
    <row r="59" spans="1:30" ht="45" customHeight="1">
      <c r="A59" s="453"/>
      <c r="B59" s="452"/>
      <c r="C59" s="452"/>
      <c r="D59" s="453"/>
      <c r="E59" s="453"/>
      <c r="F59" s="453"/>
      <c r="G59" s="538"/>
      <c r="H59" s="614"/>
      <c r="I59" s="453"/>
      <c r="J59" s="453"/>
      <c r="K59" s="615"/>
      <c r="L59" s="631"/>
      <c r="M59" s="453"/>
      <c r="N59" s="453"/>
      <c r="O59" s="453"/>
      <c r="P59" s="371"/>
      <c r="Q59" s="371" t="s">
        <v>399</v>
      </c>
      <c r="R59" s="371" t="s">
        <v>548</v>
      </c>
      <c r="S59" s="489" t="s">
        <v>552</v>
      </c>
      <c r="T59" s="557">
        <v>0</v>
      </c>
      <c r="U59" s="557">
        <v>0</v>
      </c>
      <c r="V59" s="557">
        <v>0</v>
      </c>
      <c r="W59" s="601">
        <v>0</v>
      </c>
      <c r="X59" s="623">
        <v>0</v>
      </c>
      <c r="Y59" s="557">
        <v>0</v>
      </c>
      <c r="Z59" s="557">
        <v>0</v>
      </c>
      <c r="AA59" s="624">
        <v>0</v>
      </c>
      <c r="AB59" s="606">
        <v>2500000</v>
      </c>
      <c r="AC59" s="775" t="s">
        <v>266</v>
      </c>
      <c r="AD59" s="452"/>
    </row>
    <row r="60" spans="1:30" ht="39.950000000000003" customHeight="1">
      <c r="A60" s="453"/>
      <c r="B60" s="452"/>
      <c r="C60" s="452"/>
      <c r="D60" s="453"/>
      <c r="E60" s="453"/>
      <c r="F60" s="453"/>
      <c r="G60" s="538"/>
      <c r="H60" s="614"/>
      <c r="I60" s="453"/>
      <c r="J60" s="453"/>
      <c r="K60" s="615"/>
      <c r="L60" s="631"/>
      <c r="M60" s="453"/>
      <c r="N60" s="453"/>
      <c r="O60" s="453"/>
      <c r="P60" s="371"/>
      <c r="Q60" s="371" t="s">
        <v>225</v>
      </c>
      <c r="R60" s="556" t="s">
        <v>549</v>
      </c>
      <c r="S60" s="489" t="s">
        <v>242</v>
      </c>
      <c r="T60" s="557">
        <v>0</v>
      </c>
      <c r="U60" s="557">
        <v>100</v>
      </c>
      <c r="V60" s="557">
        <v>0</v>
      </c>
      <c r="W60" s="601">
        <v>0</v>
      </c>
      <c r="X60" s="623">
        <v>0</v>
      </c>
      <c r="Y60" s="557">
        <v>100</v>
      </c>
      <c r="Z60" s="557">
        <v>0</v>
      </c>
      <c r="AA60" s="624">
        <v>0</v>
      </c>
      <c r="AB60" s="606">
        <v>125450000</v>
      </c>
      <c r="AC60" s="776"/>
      <c r="AD60" s="452"/>
    </row>
    <row r="61" spans="1:30" ht="43.5" customHeight="1">
      <c r="A61" s="453"/>
      <c r="B61" s="452"/>
      <c r="C61" s="452"/>
      <c r="D61" s="453"/>
      <c r="E61" s="453"/>
      <c r="F61" s="453"/>
      <c r="G61" s="538"/>
      <c r="H61" s="614"/>
      <c r="I61" s="453"/>
      <c r="J61" s="453"/>
      <c r="K61" s="615"/>
      <c r="L61" s="631"/>
      <c r="M61" s="453"/>
      <c r="N61" s="453"/>
      <c r="O61" s="453"/>
      <c r="P61" s="371"/>
      <c r="Q61" s="371" t="s">
        <v>402</v>
      </c>
      <c r="R61" s="344" t="s">
        <v>403</v>
      </c>
      <c r="S61" s="560" t="s">
        <v>470</v>
      </c>
      <c r="T61" s="557">
        <v>0</v>
      </c>
      <c r="U61" s="557">
        <v>0</v>
      </c>
      <c r="V61" s="557">
        <v>1</v>
      </c>
      <c r="W61" s="601">
        <v>0</v>
      </c>
      <c r="X61" s="623">
        <v>0</v>
      </c>
      <c r="Y61" s="557">
        <v>0</v>
      </c>
      <c r="Z61" s="557">
        <v>1</v>
      </c>
      <c r="AA61" s="624">
        <v>0</v>
      </c>
      <c r="AB61" s="606">
        <v>1750000</v>
      </c>
      <c r="AC61" s="775" t="s">
        <v>268</v>
      </c>
      <c r="AD61" s="452"/>
    </row>
    <row r="62" spans="1:30" ht="48" customHeight="1">
      <c r="A62" s="453"/>
      <c r="B62" s="452"/>
      <c r="C62" s="452"/>
      <c r="D62" s="453"/>
      <c r="E62" s="453"/>
      <c r="F62" s="453"/>
      <c r="G62" s="538"/>
      <c r="H62" s="614"/>
      <c r="I62" s="453"/>
      <c r="J62" s="453"/>
      <c r="K62" s="615"/>
      <c r="L62" s="631"/>
      <c r="M62" s="453"/>
      <c r="N62" s="453"/>
      <c r="O62" s="453"/>
      <c r="P62" s="371"/>
      <c r="Q62" s="371" t="s">
        <v>405</v>
      </c>
      <c r="R62" s="268" t="s">
        <v>550</v>
      </c>
      <c r="S62" s="560" t="s">
        <v>182</v>
      </c>
      <c r="T62" s="557">
        <v>3</v>
      </c>
      <c r="U62" s="557">
        <v>3</v>
      </c>
      <c r="V62" s="557">
        <v>3</v>
      </c>
      <c r="W62" s="601">
        <v>2</v>
      </c>
      <c r="X62" s="623">
        <v>3</v>
      </c>
      <c r="Y62" s="557">
        <v>0</v>
      </c>
      <c r="Z62" s="557">
        <v>0</v>
      </c>
      <c r="AA62" s="624">
        <v>8</v>
      </c>
      <c r="AB62" s="606">
        <v>41250000</v>
      </c>
      <c r="AC62" s="776"/>
      <c r="AD62" s="452"/>
    </row>
    <row r="63" spans="1:30" ht="39.950000000000003" customHeight="1">
      <c r="A63" s="453"/>
      <c r="B63" s="452"/>
      <c r="C63" s="452"/>
      <c r="D63" s="453"/>
      <c r="E63" s="453"/>
      <c r="F63" s="453"/>
      <c r="G63" s="538"/>
      <c r="H63" s="614"/>
      <c r="I63" s="453"/>
      <c r="J63" s="453"/>
      <c r="K63" s="615"/>
      <c r="L63" s="631"/>
      <c r="M63" s="453"/>
      <c r="N63" s="453"/>
      <c r="O63" s="453"/>
      <c r="P63" s="452"/>
      <c r="Q63" s="371" t="s">
        <v>564</v>
      </c>
      <c r="R63" s="371" t="s">
        <v>565</v>
      </c>
      <c r="S63" s="578" t="s">
        <v>622</v>
      </c>
      <c r="T63" s="557">
        <v>0</v>
      </c>
      <c r="U63" s="557">
        <v>0</v>
      </c>
      <c r="V63" s="557">
        <v>0</v>
      </c>
      <c r="W63" s="601">
        <v>1</v>
      </c>
      <c r="X63" s="623">
        <v>0</v>
      </c>
      <c r="Y63" s="557">
        <v>0</v>
      </c>
      <c r="Z63" s="557">
        <v>0</v>
      </c>
      <c r="AA63" s="624">
        <v>1</v>
      </c>
      <c r="AB63" s="606">
        <v>2500000</v>
      </c>
      <c r="AC63" s="769" t="s">
        <v>671</v>
      </c>
      <c r="AD63" s="452"/>
    </row>
    <row r="64" spans="1:30" ht="39.950000000000003" customHeight="1">
      <c r="A64" s="453"/>
      <c r="B64" s="452"/>
      <c r="C64" s="452"/>
      <c r="D64" s="453"/>
      <c r="E64" s="453"/>
      <c r="F64" s="453"/>
      <c r="G64" s="538"/>
      <c r="H64" s="614"/>
      <c r="I64" s="453"/>
      <c r="J64" s="453"/>
      <c r="K64" s="615"/>
      <c r="L64" s="631"/>
      <c r="M64" s="453"/>
      <c r="N64" s="453"/>
      <c r="O64" s="453"/>
      <c r="P64" s="452"/>
      <c r="Q64" s="371" t="s">
        <v>566</v>
      </c>
      <c r="R64" s="371" t="s">
        <v>567</v>
      </c>
      <c r="S64" s="578" t="s">
        <v>93</v>
      </c>
      <c r="T64" s="557">
        <v>0</v>
      </c>
      <c r="U64" s="557">
        <v>0</v>
      </c>
      <c r="V64" s="557">
        <v>0</v>
      </c>
      <c r="W64" s="601">
        <v>12</v>
      </c>
      <c r="X64" s="623">
        <v>0</v>
      </c>
      <c r="Y64" s="557">
        <v>0</v>
      </c>
      <c r="Z64" s="557">
        <v>0</v>
      </c>
      <c r="AA64" s="624">
        <v>12</v>
      </c>
      <c r="AB64" s="606">
        <v>15885000</v>
      </c>
      <c r="AC64" s="770"/>
      <c r="AD64" s="452"/>
    </row>
    <row r="65" spans="1:30" ht="39.950000000000003" customHeight="1">
      <c r="A65" s="453"/>
      <c r="B65" s="452"/>
      <c r="C65" s="452"/>
      <c r="D65" s="453"/>
      <c r="E65" s="453"/>
      <c r="F65" s="453"/>
      <c r="G65" s="538"/>
      <c r="H65" s="614"/>
      <c r="I65" s="453"/>
      <c r="J65" s="453"/>
      <c r="K65" s="615"/>
      <c r="L65" s="631"/>
      <c r="M65" s="453"/>
      <c r="N65" s="453"/>
      <c r="O65" s="453"/>
      <c r="P65" s="452"/>
      <c r="Q65" s="371" t="s">
        <v>629</v>
      </c>
      <c r="R65" s="371" t="s">
        <v>568</v>
      </c>
      <c r="S65" s="578" t="s">
        <v>93</v>
      </c>
      <c r="T65" s="557">
        <v>0</v>
      </c>
      <c r="U65" s="557">
        <v>0</v>
      </c>
      <c r="V65" s="557">
        <v>0</v>
      </c>
      <c r="W65" s="601">
        <v>167</v>
      </c>
      <c r="X65" s="623">
        <v>0</v>
      </c>
      <c r="Y65" s="557">
        <v>0</v>
      </c>
      <c r="Z65" s="557">
        <v>0</v>
      </c>
      <c r="AA65" s="624">
        <v>167</v>
      </c>
      <c r="AB65" s="606">
        <v>61375000</v>
      </c>
      <c r="AC65" s="770"/>
      <c r="AD65" s="452"/>
    </row>
    <row r="66" spans="1:30" ht="39.950000000000003" customHeight="1">
      <c r="A66" s="453"/>
      <c r="B66" s="452"/>
      <c r="C66" s="452"/>
      <c r="D66" s="453"/>
      <c r="E66" s="453"/>
      <c r="F66" s="453"/>
      <c r="G66" s="538"/>
      <c r="H66" s="614"/>
      <c r="I66" s="453"/>
      <c r="J66" s="453"/>
      <c r="K66" s="615"/>
      <c r="L66" s="631"/>
      <c r="M66" s="453"/>
      <c r="N66" s="453"/>
      <c r="O66" s="453"/>
      <c r="P66" s="452"/>
      <c r="Q66" s="371" t="s">
        <v>628</v>
      </c>
      <c r="R66" s="371" t="s">
        <v>569</v>
      </c>
      <c r="S66" s="578" t="s">
        <v>242</v>
      </c>
      <c r="T66" s="557">
        <v>0</v>
      </c>
      <c r="U66" s="557">
        <v>0</v>
      </c>
      <c r="V66" s="557">
        <v>0</v>
      </c>
      <c r="W66" s="601">
        <v>35</v>
      </c>
      <c r="X66" s="623">
        <v>0</v>
      </c>
      <c r="Y66" s="557">
        <v>0</v>
      </c>
      <c r="Z66" s="557">
        <v>0</v>
      </c>
      <c r="AA66" s="624">
        <v>35</v>
      </c>
      <c r="AB66" s="606">
        <v>9025000</v>
      </c>
      <c r="AC66" s="770"/>
      <c r="AD66" s="452"/>
    </row>
    <row r="67" spans="1:30" ht="39.950000000000003" customHeight="1">
      <c r="A67" s="453"/>
      <c r="B67" s="452"/>
      <c r="C67" s="452"/>
      <c r="D67" s="453"/>
      <c r="E67" s="453"/>
      <c r="F67" s="453"/>
      <c r="G67" s="538"/>
      <c r="H67" s="614"/>
      <c r="I67" s="453"/>
      <c r="J67" s="453"/>
      <c r="K67" s="615"/>
      <c r="L67" s="631"/>
      <c r="M67" s="453"/>
      <c r="N67" s="453"/>
      <c r="O67" s="453"/>
      <c r="P67" s="452"/>
      <c r="Q67" s="371" t="s">
        <v>627</v>
      </c>
      <c r="R67" s="371" t="s">
        <v>569</v>
      </c>
      <c r="S67" s="578" t="s">
        <v>242</v>
      </c>
      <c r="T67" s="557">
        <v>0</v>
      </c>
      <c r="U67" s="557">
        <v>0</v>
      </c>
      <c r="V67" s="557">
        <v>0</v>
      </c>
      <c r="W67" s="601">
        <v>40</v>
      </c>
      <c r="X67" s="623">
        <v>0</v>
      </c>
      <c r="Y67" s="557">
        <v>0</v>
      </c>
      <c r="Z67" s="557">
        <v>0</v>
      </c>
      <c r="AA67" s="624">
        <v>40</v>
      </c>
      <c r="AB67" s="606">
        <v>10030000</v>
      </c>
      <c r="AC67" s="770"/>
      <c r="AD67" s="452"/>
    </row>
    <row r="68" spans="1:30" ht="39.950000000000003" customHeight="1">
      <c r="A68" s="453"/>
      <c r="B68" s="452"/>
      <c r="C68" s="452"/>
      <c r="D68" s="453"/>
      <c r="E68" s="453"/>
      <c r="F68" s="453"/>
      <c r="G68" s="538"/>
      <c r="H68" s="614"/>
      <c r="I68" s="453"/>
      <c r="J68" s="453"/>
      <c r="K68" s="615"/>
      <c r="L68" s="631"/>
      <c r="M68" s="453"/>
      <c r="N68" s="453"/>
      <c r="O68" s="453"/>
      <c r="P68" s="452"/>
      <c r="Q68" s="371" t="s">
        <v>570</v>
      </c>
      <c r="R68" s="371" t="s">
        <v>569</v>
      </c>
      <c r="S68" s="578" t="s">
        <v>242</v>
      </c>
      <c r="T68" s="557">
        <v>0</v>
      </c>
      <c r="U68" s="557">
        <v>0</v>
      </c>
      <c r="V68" s="557">
        <v>0</v>
      </c>
      <c r="W68" s="601">
        <v>40</v>
      </c>
      <c r="X68" s="623">
        <v>0</v>
      </c>
      <c r="Y68" s="557">
        <v>0</v>
      </c>
      <c r="Z68" s="557">
        <v>0</v>
      </c>
      <c r="AA68" s="624">
        <v>40</v>
      </c>
      <c r="AB68" s="606">
        <v>10030000</v>
      </c>
      <c r="AC68" s="770"/>
      <c r="AD68" s="452"/>
    </row>
    <row r="69" spans="1:30" ht="54.75" customHeight="1">
      <c r="A69" s="453"/>
      <c r="B69" s="452"/>
      <c r="C69" s="452"/>
      <c r="D69" s="453"/>
      <c r="E69" s="453"/>
      <c r="F69" s="453"/>
      <c r="G69" s="538"/>
      <c r="H69" s="614"/>
      <c r="I69" s="453"/>
      <c r="J69" s="453"/>
      <c r="K69" s="615"/>
      <c r="L69" s="631"/>
      <c r="M69" s="453"/>
      <c r="N69" s="453"/>
      <c r="O69" s="453"/>
      <c r="P69" s="452"/>
      <c r="Q69" s="371" t="s">
        <v>626</v>
      </c>
      <c r="R69" s="371" t="s">
        <v>569</v>
      </c>
      <c r="S69" s="578" t="s">
        <v>242</v>
      </c>
      <c r="T69" s="557">
        <v>0</v>
      </c>
      <c r="U69" s="557">
        <v>0</v>
      </c>
      <c r="V69" s="557">
        <v>0</v>
      </c>
      <c r="W69" s="601">
        <v>40</v>
      </c>
      <c r="X69" s="623">
        <v>0</v>
      </c>
      <c r="Y69" s="557">
        <v>0</v>
      </c>
      <c r="Z69" s="557">
        <v>0</v>
      </c>
      <c r="AA69" s="624">
        <v>40</v>
      </c>
      <c r="AB69" s="606">
        <v>10040000</v>
      </c>
      <c r="AC69" s="770"/>
      <c r="AD69" s="452"/>
    </row>
    <row r="70" spans="1:30" ht="45" customHeight="1">
      <c r="A70" s="453"/>
      <c r="B70" s="452"/>
      <c r="C70" s="452"/>
      <c r="D70" s="453"/>
      <c r="E70" s="453"/>
      <c r="F70" s="453"/>
      <c r="G70" s="538"/>
      <c r="H70" s="614"/>
      <c r="I70" s="453"/>
      <c r="J70" s="453"/>
      <c r="K70" s="615"/>
      <c r="L70" s="631"/>
      <c r="M70" s="453"/>
      <c r="N70" s="453"/>
      <c r="O70" s="453"/>
      <c r="P70" s="452"/>
      <c r="Q70" s="371" t="s">
        <v>471</v>
      </c>
      <c r="R70" s="371" t="s">
        <v>569</v>
      </c>
      <c r="S70" s="578" t="s">
        <v>242</v>
      </c>
      <c r="T70" s="557">
        <v>0</v>
      </c>
      <c r="U70" s="557">
        <v>0</v>
      </c>
      <c r="V70" s="557">
        <v>0</v>
      </c>
      <c r="W70" s="601">
        <v>40</v>
      </c>
      <c r="X70" s="623">
        <v>0</v>
      </c>
      <c r="Y70" s="557">
        <v>0</v>
      </c>
      <c r="Z70" s="557">
        <v>0</v>
      </c>
      <c r="AA70" s="624">
        <v>40</v>
      </c>
      <c r="AB70" s="606">
        <v>10030000</v>
      </c>
      <c r="AC70" s="770"/>
      <c r="AD70" s="452"/>
    </row>
    <row r="71" spans="1:30" ht="71.25" customHeight="1">
      <c r="A71" s="453"/>
      <c r="B71" s="452"/>
      <c r="C71" s="452"/>
      <c r="D71" s="453"/>
      <c r="E71" s="453"/>
      <c r="F71" s="453"/>
      <c r="G71" s="538"/>
      <c r="H71" s="614"/>
      <c r="I71" s="453"/>
      <c r="J71" s="453"/>
      <c r="K71" s="615"/>
      <c r="L71" s="631"/>
      <c r="M71" s="453"/>
      <c r="N71" s="453"/>
      <c r="O71" s="453"/>
      <c r="P71" s="452"/>
      <c r="Q71" s="371" t="s">
        <v>571</v>
      </c>
      <c r="R71" s="371" t="s">
        <v>569</v>
      </c>
      <c r="S71" s="578" t="s">
        <v>242</v>
      </c>
      <c r="T71" s="557">
        <v>0</v>
      </c>
      <c r="U71" s="557">
        <v>0</v>
      </c>
      <c r="V71" s="557">
        <v>0</v>
      </c>
      <c r="W71" s="601">
        <v>40</v>
      </c>
      <c r="X71" s="623">
        <v>0</v>
      </c>
      <c r="Y71" s="557">
        <v>0</v>
      </c>
      <c r="Z71" s="557">
        <v>0</v>
      </c>
      <c r="AA71" s="624">
        <v>40</v>
      </c>
      <c r="AB71" s="606">
        <v>10018000</v>
      </c>
      <c r="AC71" s="770"/>
      <c r="AD71" s="452"/>
    </row>
    <row r="72" spans="1:30" ht="39.950000000000003" customHeight="1">
      <c r="A72" s="453"/>
      <c r="B72" s="452"/>
      <c r="C72" s="452"/>
      <c r="D72" s="453"/>
      <c r="E72" s="453"/>
      <c r="F72" s="453"/>
      <c r="G72" s="538"/>
      <c r="H72" s="614"/>
      <c r="I72" s="453"/>
      <c r="J72" s="453"/>
      <c r="K72" s="615"/>
      <c r="L72" s="631"/>
      <c r="M72" s="453"/>
      <c r="N72" s="453"/>
      <c r="O72" s="453"/>
      <c r="P72" s="452"/>
      <c r="Q72" s="371" t="s">
        <v>630</v>
      </c>
      <c r="R72" s="371" t="s">
        <v>572</v>
      </c>
      <c r="S72" s="578" t="s">
        <v>93</v>
      </c>
      <c r="T72" s="557">
        <v>0</v>
      </c>
      <c r="U72" s="557">
        <v>0</v>
      </c>
      <c r="V72" s="557">
        <v>0</v>
      </c>
      <c r="W72" s="601">
        <v>51</v>
      </c>
      <c r="X72" s="623">
        <v>0</v>
      </c>
      <c r="Y72" s="557">
        <v>0</v>
      </c>
      <c r="Z72" s="557">
        <v>0</v>
      </c>
      <c r="AA72" s="624">
        <v>51</v>
      </c>
      <c r="AB72" s="606">
        <v>66345000</v>
      </c>
      <c r="AC72" s="770"/>
      <c r="AD72" s="452"/>
    </row>
    <row r="73" spans="1:30" ht="39.950000000000003" customHeight="1">
      <c r="A73" s="453"/>
      <c r="B73" s="452"/>
      <c r="C73" s="452"/>
      <c r="D73" s="453"/>
      <c r="E73" s="453"/>
      <c r="F73" s="453"/>
      <c r="G73" s="538"/>
      <c r="H73" s="614"/>
      <c r="I73" s="453"/>
      <c r="J73" s="453"/>
      <c r="K73" s="615"/>
      <c r="L73" s="631"/>
      <c r="M73" s="453"/>
      <c r="N73" s="453"/>
      <c r="O73" s="453"/>
      <c r="P73" s="452"/>
      <c r="Q73" s="371" t="s">
        <v>573</v>
      </c>
      <c r="R73" s="371" t="s">
        <v>568</v>
      </c>
      <c r="S73" s="578" t="s">
        <v>93</v>
      </c>
      <c r="T73" s="557">
        <v>0</v>
      </c>
      <c r="U73" s="557">
        <v>0</v>
      </c>
      <c r="V73" s="557">
        <v>0</v>
      </c>
      <c r="W73" s="601">
        <v>126</v>
      </c>
      <c r="X73" s="623">
        <v>0</v>
      </c>
      <c r="Y73" s="557">
        <v>0</v>
      </c>
      <c r="Z73" s="557">
        <v>0</v>
      </c>
      <c r="AA73" s="624">
        <v>126</v>
      </c>
      <c r="AB73" s="606">
        <v>49350000</v>
      </c>
      <c r="AC73" s="770"/>
      <c r="AD73" s="452"/>
    </row>
    <row r="74" spans="1:30" ht="39.950000000000003" customHeight="1">
      <c r="A74" s="453"/>
      <c r="B74" s="452"/>
      <c r="C74" s="452"/>
      <c r="D74" s="453"/>
      <c r="E74" s="453"/>
      <c r="F74" s="453"/>
      <c r="G74" s="538"/>
      <c r="H74" s="614"/>
      <c r="I74" s="453"/>
      <c r="J74" s="453"/>
      <c r="K74" s="615"/>
      <c r="L74" s="631"/>
      <c r="M74" s="453"/>
      <c r="N74" s="453"/>
      <c r="O74" s="453"/>
      <c r="P74" s="452"/>
      <c r="Q74" s="371" t="s">
        <v>574</v>
      </c>
      <c r="R74" s="371" t="s">
        <v>575</v>
      </c>
      <c r="S74" s="578" t="s">
        <v>93</v>
      </c>
      <c r="T74" s="557">
        <v>0</v>
      </c>
      <c r="U74" s="557">
        <v>0</v>
      </c>
      <c r="V74" s="557">
        <v>0</v>
      </c>
      <c r="W74" s="601">
        <v>28</v>
      </c>
      <c r="X74" s="623">
        <v>0</v>
      </c>
      <c r="Y74" s="557">
        <v>0</v>
      </c>
      <c r="Z74" s="557">
        <v>0</v>
      </c>
      <c r="AA74" s="624">
        <v>28</v>
      </c>
      <c r="AB74" s="606">
        <v>13790000</v>
      </c>
      <c r="AC74" s="770"/>
      <c r="AD74" s="452"/>
    </row>
    <row r="75" spans="1:30" ht="39.950000000000003" customHeight="1">
      <c r="A75" s="453"/>
      <c r="B75" s="452"/>
      <c r="C75" s="452"/>
      <c r="D75" s="453"/>
      <c r="E75" s="453"/>
      <c r="F75" s="453"/>
      <c r="G75" s="538"/>
      <c r="H75" s="614"/>
      <c r="I75" s="453"/>
      <c r="J75" s="453"/>
      <c r="K75" s="615"/>
      <c r="L75" s="631"/>
      <c r="M75" s="453"/>
      <c r="N75" s="453"/>
      <c r="O75" s="453"/>
      <c r="P75" s="452"/>
      <c r="Q75" s="371" t="s">
        <v>576</v>
      </c>
      <c r="R75" s="371" t="s">
        <v>577</v>
      </c>
      <c r="S75" s="578" t="s">
        <v>514</v>
      </c>
      <c r="T75" s="557">
        <v>0</v>
      </c>
      <c r="U75" s="557">
        <v>0</v>
      </c>
      <c r="V75" s="557">
        <v>0</v>
      </c>
      <c r="W75" s="601">
        <v>3</v>
      </c>
      <c r="X75" s="623">
        <v>0</v>
      </c>
      <c r="Y75" s="557">
        <v>0</v>
      </c>
      <c r="Z75" s="557">
        <v>0</v>
      </c>
      <c r="AA75" s="624">
        <v>3</v>
      </c>
      <c r="AB75" s="606">
        <v>8600000</v>
      </c>
      <c r="AC75" s="770"/>
      <c r="AD75" s="452"/>
    </row>
    <row r="76" spans="1:30" ht="39.950000000000003" customHeight="1">
      <c r="A76" s="453"/>
      <c r="B76" s="452"/>
      <c r="C76" s="452"/>
      <c r="D76" s="453"/>
      <c r="E76" s="453"/>
      <c r="F76" s="453"/>
      <c r="G76" s="538"/>
      <c r="H76" s="614"/>
      <c r="I76" s="453"/>
      <c r="J76" s="453"/>
      <c r="K76" s="615"/>
      <c r="L76" s="631"/>
      <c r="M76" s="453"/>
      <c r="N76" s="453"/>
      <c r="O76" s="453"/>
      <c r="P76" s="452"/>
      <c r="Q76" s="371" t="s">
        <v>578</v>
      </c>
      <c r="R76" s="371" t="s">
        <v>569</v>
      </c>
      <c r="S76" s="578" t="s">
        <v>242</v>
      </c>
      <c r="T76" s="557">
        <v>0</v>
      </c>
      <c r="U76" s="557">
        <v>0</v>
      </c>
      <c r="V76" s="557">
        <v>0</v>
      </c>
      <c r="W76" s="601">
        <v>40</v>
      </c>
      <c r="X76" s="623">
        <v>0</v>
      </c>
      <c r="Y76" s="557">
        <v>0</v>
      </c>
      <c r="Z76" s="557">
        <v>0</v>
      </c>
      <c r="AA76" s="624">
        <v>40</v>
      </c>
      <c r="AB76" s="606">
        <v>10030000</v>
      </c>
      <c r="AC76" s="770"/>
      <c r="AD76" s="452"/>
    </row>
    <row r="77" spans="1:30" ht="39.950000000000003" customHeight="1">
      <c r="A77" s="453"/>
      <c r="B77" s="452"/>
      <c r="C77" s="452"/>
      <c r="D77" s="453"/>
      <c r="E77" s="453"/>
      <c r="F77" s="453"/>
      <c r="G77" s="538"/>
      <c r="H77" s="614"/>
      <c r="I77" s="453"/>
      <c r="J77" s="453"/>
      <c r="K77" s="615"/>
      <c r="L77" s="631"/>
      <c r="M77" s="453"/>
      <c r="N77" s="453"/>
      <c r="O77" s="453"/>
      <c r="P77" s="452"/>
      <c r="Q77" s="371" t="s">
        <v>579</v>
      </c>
      <c r="R77" s="371" t="s">
        <v>569</v>
      </c>
      <c r="S77" s="578" t="s">
        <v>242</v>
      </c>
      <c r="T77" s="557">
        <v>0</v>
      </c>
      <c r="U77" s="557">
        <v>0</v>
      </c>
      <c r="V77" s="557">
        <v>0</v>
      </c>
      <c r="W77" s="601">
        <v>40</v>
      </c>
      <c r="X77" s="623">
        <v>0</v>
      </c>
      <c r="Y77" s="557">
        <v>0</v>
      </c>
      <c r="Z77" s="557">
        <v>0</v>
      </c>
      <c r="AA77" s="624">
        <v>40</v>
      </c>
      <c r="AB77" s="606">
        <v>10030000</v>
      </c>
      <c r="AC77" s="770"/>
      <c r="AD77" s="452"/>
    </row>
    <row r="78" spans="1:30" ht="39.950000000000003" customHeight="1">
      <c r="A78" s="453"/>
      <c r="B78" s="452"/>
      <c r="C78" s="452"/>
      <c r="D78" s="453"/>
      <c r="E78" s="453"/>
      <c r="F78" s="453"/>
      <c r="G78" s="538"/>
      <c r="H78" s="614"/>
      <c r="I78" s="453"/>
      <c r="J78" s="453"/>
      <c r="K78" s="615"/>
      <c r="L78" s="631"/>
      <c r="M78" s="453"/>
      <c r="N78" s="453"/>
      <c r="O78" s="453"/>
      <c r="P78" s="452"/>
      <c r="Q78" s="371" t="s">
        <v>580</v>
      </c>
      <c r="R78" s="371" t="s">
        <v>581</v>
      </c>
      <c r="S78" s="578" t="s">
        <v>242</v>
      </c>
      <c r="T78" s="557">
        <v>0</v>
      </c>
      <c r="U78" s="557">
        <v>0</v>
      </c>
      <c r="V78" s="557">
        <v>0</v>
      </c>
      <c r="W78" s="601">
        <v>40</v>
      </c>
      <c r="X78" s="623">
        <v>0</v>
      </c>
      <c r="Y78" s="557">
        <v>0</v>
      </c>
      <c r="Z78" s="557">
        <v>0</v>
      </c>
      <c r="AA78" s="624">
        <v>40</v>
      </c>
      <c r="AB78" s="606">
        <v>11173000</v>
      </c>
      <c r="AC78" s="770"/>
      <c r="AD78" s="452"/>
    </row>
    <row r="79" spans="1:30" ht="39.950000000000003" customHeight="1">
      <c r="A79" s="453"/>
      <c r="B79" s="452"/>
      <c r="C79" s="452"/>
      <c r="D79" s="453"/>
      <c r="E79" s="453"/>
      <c r="F79" s="453"/>
      <c r="G79" s="538"/>
      <c r="H79" s="614"/>
      <c r="I79" s="453"/>
      <c r="J79" s="453"/>
      <c r="K79" s="615"/>
      <c r="L79" s="631"/>
      <c r="M79" s="453"/>
      <c r="N79" s="453"/>
      <c r="O79" s="453"/>
      <c r="P79" s="452"/>
      <c r="Q79" s="371" t="s">
        <v>582</v>
      </c>
      <c r="R79" s="371" t="s">
        <v>569</v>
      </c>
      <c r="S79" s="578" t="s">
        <v>242</v>
      </c>
      <c r="T79" s="557">
        <v>0</v>
      </c>
      <c r="U79" s="557">
        <v>0</v>
      </c>
      <c r="V79" s="557">
        <v>0</v>
      </c>
      <c r="W79" s="601">
        <v>40</v>
      </c>
      <c r="X79" s="623">
        <v>0</v>
      </c>
      <c r="Y79" s="557">
        <v>0</v>
      </c>
      <c r="Z79" s="557">
        <v>0</v>
      </c>
      <c r="AA79" s="624">
        <v>40</v>
      </c>
      <c r="AB79" s="606">
        <v>10030000</v>
      </c>
      <c r="AC79" s="770"/>
      <c r="AD79" s="452"/>
    </row>
    <row r="80" spans="1:30" ht="39.950000000000003" customHeight="1">
      <c r="A80" s="453"/>
      <c r="B80" s="452"/>
      <c r="C80" s="452"/>
      <c r="D80" s="453"/>
      <c r="E80" s="453"/>
      <c r="F80" s="453"/>
      <c r="G80" s="538"/>
      <c r="H80" s="614"/>
      <c r="I80" s="453"/>
      <c r="J80" s="453"/>
      <c r="K80" s="615"/>
      <c r="L80" s="631"/>
      <c r="M80" s="453"/>
      <c r="N80" s="453"/>
      <c r="O80" s="453"/>
      <c r="P80" s="452"/>
      <c r="Q80" s="371" t="s">
        <v>583</v>
      </c>
      <c r="R80" s="371" t="s">
        <v>569</v>
      </c>
      <c r="S80" s="578" t="s">
        <v>242</v>
      </c>
      <c r="T80" s="557">
        <v>0</v>
      </c>
      <c r="U80" s="557">
        <v>0</v>
      </c>
      <c r="V80" s="557">
        <v>0</v>
      </c>
      <c r="W80" s="601">
        <v>40</v>
      </c>
      <c r="X80" s="623">
        <v>0</v>
      </c>
      <c r="Y80" s="557">
        <v>0</v>
      </c>
      <c r="Z80" s="557">
        <v>0</v>
      </c>
      <c r="AA80" s="624">
        <v>40</v>
      </c>
      <c r="AB80" s="606">
        <v>10030000</v>
      </c>
      <c r="AC80" s="770"/>
      <c r="AD80" s="452"/>
    </row>
    <row r="81" spans="1:30" ht="39.950000000000003" customHeight="1">
      <c r="A81" s="453"/>
      <c r="B81" s="452"/>
      <c r="C81" s="452"/>
      <c r="D81" s="453"/>
      <c r="E81" s="453"/>
      <c r="F81" s="453"/>
      <c r="G81" s="538"/>
      <c r="H81" s="614"/>
      <c r="I81" s="453"/>
      <c r="J81" s="453"/>
      <c r="K81" s="615"/>
      <c r="L81" s="631"/>
      <c r="M81" s="453"/>
      <c r="N81" s="453"/>
      <c r="O81" s="453"/>
      <c r="P81" s="452"/>
      <c r="Q81" s="371" t="s">
        <v>584</v>
      </c>
      <c r="R81" s="371" t="s">
        <v>572</v>
      </c>
      <c r="S81" s="578" t="s">
        <v>93</v>
      </c>
      <c r="T81" s="557">
        <v>0</v>
      </c>
      <c r="U81" s="557">
        <v>0</v>
      </c>
      <c r="V81" s="557">
        <v>0</v>
      </c>
      <c r="W81" s="601">
        <v>59</v>
      </c>
      <c r="X81" s="623">
        <v>0</v>
      </c>
      <c r="Y81" s="557">
        <v>0</v>
      </c>
      <c r="Z81" s="557">
        <v>0</v>
      </c>
      <c r="AA81" s="624">
        <v>59</v>
      </c>
      <c r="AB81" s="606">
        <v>64785000</v>
      </c>
      <c r="AC81" s="770"/>
      <c r="AD81" s="452"/>
    </row>
    <row r="82" spans="1:30" ht="39.950000000000003" customHeight="1">
      <c r="A82" s="453"/>
      <c r="B82" s="452"/>
      <c r="C82" s="452"/>
      <c r="D82" s="453"/>
      <c r="E82" s="453"/>
      <c r="F82" s="453"/>
      <c r="G82" s="538"/>
      <c r="H82" s="614"/>
      <c r="I82" s="453"/>
      <c r="J82" s="453"/>
      <c r="K82" s="615"/>
      <c r="L82" s="631"/>
      <c r="M82" s="453"/>
      <c r="N82" s="453"/>
      <c r="O82" s="453"/>
      <c r="P82" s="452"/>
      <c r="Q82" s="371" t="s">
        <v>585</v>
      </c>
      <c r="R82" s="371" t="s">
        <v>568</v>
      </c>
      <c r="S82" s="578" t="s">
        <v>93</v>
      </c>
      <c r="T82" s="557">
        <v>0</v>
      </c>
      <c r="U82" s="557">
        <v>0</v>
      </c>
      <c r="V82" s="557">
        <v>0</v>
      </c>
      <c r="W82" s="601">
        <v>106</v>
      </c>
      <c r="X82" s="623">
        <v>0</v>
      </c>
      <c r="Y82" s="557">
        <v>0</v>
      </c>
      <c r="Z82" s="557">
        <v>0</v>
      </c>
      <c r="AA82" s="624">
        <v>106</v>
      </c>
      <c r="AB82" s="606">
        <v>37325000</v>
      </c>
      <c r="AC82" s="771"/>
      <c r="AD82" s="452"/>
    </row>
    <row r="83" spans="1:30" ht="39.950000000000003" customHeight="1">
      <c r="A83" s="453"/>
      <c r="B83" s="452"/>
      <c r="C83" s="452"/>
      <c r="D83" s="453"/>
      <c r="E83" s="453"/>
      <c r="F83" s="453"/>
      <c r="G83" s="538"/>
      <c r="H83" s="614"/>
      <c r="I83" s="453"/>
      <c r="J83" s="453"/>
      <c r="K83" s="615"/>
      <c r="L83" s="631"/>
      <c r="M83" s="453"/>
      <c r="N83" s="453"/>
      <c r="O83" s="453"/>
      <c r="P83" s="452"/>
      <c r="Q83" s="371" t="s">
        <v>586</v>
      </c>
      <c r="R83" s="371" t="s">
        <v>567</v>
      </c>
      <c r="S83" s="578" t="s">
        <v>93</v>
      </c>
      <c r="T83" s="557">
        <v>0</v>
      </c>
      <c r="U83" s="557">
        <v>0</v>
      </c>
      <c r="V83" s="557">
        <v>0</v>
      </c>
      <c r="W83" s="601">
        <v>6</v>
      </c>
      <c r="X83" s="623">
        <v>0</v>
      </c>
      <c r="Y83" s="557">
        <v>0</v>
      </c>
      <c r="Z83" s="557">
        <v>0</v>
      </c>
      <c r="AA83" s="624">
        <v>6</v>
      </c>
      <c r="AB83" s="606">
        <v>9165000</v>
      </c>
      <c r="AC83" s="769" t="s">
        <v>671</v>
      </c>
      <c r="AD83" s="452"/>
    </row>
    <row r="84" spans="1:30" ht="39.950000000000003" customHeight="1">
      <c r="A84" s="453"/>
      <c r="B84" s="452"/>
      <c r="C84" s="452"/>
      <c r="D84" s="453"/>
      <c r="E84" s="453"/>
      <c r="F84" s="453"/>
      <c r="G84" s="538"/>
      <c r="H84" s="614"/>
      <c r="I84" s="453"/>
      <c r="J84" s="453"/>
      <c r="K84" s="615"/>
      <c r="L84" s="631"/>
      <c r="M84" s="453"/>
      <c r="N84" s="453"/>
      <c r="O84" s="453"/>
      <c r="P84" s="452"/>
      <c r="Q84" s="371" t="s">
        <v>587</v>
      </c>
      <c r="R84" s="371" t="s">
        <v>565</v>
      </c>
      <c r="S84" s="578" t="s">
        <v>622</v>
      </c>
      <c r="T84" s="557">
        <v>0</v>
      </c>
      <c r="U84" s="557">
        <v>0</v>
      </c>
      <c r="V84" s="557">
        <v>0</v>
      </c>
      <c r="W84" s="601">
        <v>1</v>
      </c>
      <c r="X84" s="623">
        <v>0</v>
      </c>
      <c r="Y84" s="557">
        <v>0</v>
      </c>
      <c r="Z84" s="557">
        <v>0</v>
      </c>
      <c r="AA84" s="624">
        <v>1</v>
      </c>
      <c r="AB84" s="606">
        <v>2500000</v>
      </c>
      <c r="AC84" s="770"/>
      <c r="AD84" s="452"/>
    </row>
    <row r="85" spans="1:30" ht="39.950000000000003" customHeight="1">
      <c r="A85" s="453"/>
      <c r="B85" s="452"/>
      <c r="C85" s="452"/>
      <c r="D85" s="453"/>
      <c r="E85" s="453"/>
      <c r="F85" s="453"/>
      <c r="G85" s="538"/>
      <c r="H85" s="614"/>
      <c r="I85" s="453"/>
      <c r="J85" s="453"/>
      <c r="K85" s="615"/>
      <c r="L85" s="631"/>
      <c r="M85" s="453"/>
      <c r="N85" s="453"/>
      <c r="O85" s="453"/>
      <c r="P85" s="452"/>
      <c r="Q85" s="371" t="s">
        <v>588</v>
      </c>
      <c r="R85" s="371" t="s">
        <v>572</v>
      </c>
      <c r="S85" s="578" t="s">
        <v>93</v>
      </c>
      <c r="T85" s="557">
        <v>0</v>
      </c>
      <c r="U85" s="557">
        <v>0</v>
      </c>
      <c r="V85" s="557">
        <v>0</v>
      </c>
      <c r="W85" s="601">
        <v>28</v>
      </c>
      <c r="X85" s="623">
        <v>0</v>
      </c>
      <c r="Y85" s="557">
        <v>0</v>
      </c>
      <c r="Z85" s="557">
        <v>0</v>
      </c>
      <c r="AA85" s="624">
        <v>28</v>
      </c>
      <c r="AB85" s="606">
        <v>46885000</v>
      </c>
      <c r="AC85" s="770"/>
      <c r="AD85" s="452"/>
    </row>
    <row r="86" spans="1:30" ht="39.950000000000003" customHeight="1">
      <c r="A86" s="453"/>
      <c r="B86" s="452"/>
      <c r="C86" s="452"/>
      <c r="D86" s="453"/>
      <c r="E86" s="453"/>
      <c r="F86" s="453"/>
      <c r="G86" s="538"/>
      <c r="H86" s="614"/>
      <c r="I86" s="453"/>
      <c r="J86" s="453"/>
      <c r="K86" s="615"/>
      <c r="L86" s="631"/>
      <c r="M86" s="453"/>
      <c r="N86" s="453"/>
      <c r="O86" s="453"/>
      <c r="P86" s="452"/>
      <c r="Q86" s="371" t="s">
        <v>589</v>
      </c>
      <c r="R86" s="371" t="s">
        <v>569</v>
      </c>
      <c r="S86" s="578" t="s">
        <v>242</v>
      </c>
      <c r="T86" s="557">
        <v>0</v>
      </c>
      <c r="U86" s="557">
        <v>0</v>
      </c>
      <c r="V86" s="557">
        <v>0</v>
      </c>
      <c r="W86" s="601">
        <v>40</v>
      </c>
      <c r="X86" s="623">
        <v>0</v>
      </c>
      <c r="Y86" s="557">
        <v>0</v>
      </c>
      <c r="Z86" s="557">
        <v>0</v>
      </c>
      <c r="AA86" s="624">
        <v>40</v>
      </c>
      <c r="AB86" s="606">
        <v>10045000</v>
      </c>
      <c r="AC86" s="770"/>
      <c r="AD86" s="452"/>
    </row>
    <row r="87" spans="1:30" ht="39.950000000000003" customHeight="1">
      <c r="A87" s="453"/>
      <c r="B87" s="452"/>
      <c r="C87" s="452"/>
      <c r="D87" s="453"/>
      <c r="E87" s="453"/>
      <c r="F87" s="453"/>
      <c r="G87" s="538"/>
      <c r="H87" s="614"/>
      <c r="I87" s="453"/>
      <c r="J87" s="453"/>
      <c r="K87" s="615"/>
      <c r="L87" s="631"/>
      <c r="M87" s="453"/>
      <c r="N87" s="453"/>
      <c r="O87" s="453"/>
      <c r="P87" s="452"/>
      <c r="Q87" s="371" t="s">
        <v>590</v>
      </c>
      <c r="R87" s="371" t="s">
        <v>569</v>
      </c>
      <c r="S87" s="578" t="s">
        <v>242</v>
      </c>
      <c r="T87" s="557">
        <v>0</v>
      </c>
      <c r="U87" s="557">
        <v>0</v>
      </c>
      <c r="V87" s="557">
        <v>0</v>
      </c>
      <c r="W87" s="601">
        <v>40</v>
      </c>
      <c r="X87" s="623">
        <v>0</v>
      </c>
      <c r="Y87" s="557">
        <v>0</v>
      </c>
      <c r="Z87" s="557">
        <v>0</v>
      </c>
      <c r="AA87" s="624">
        <v>40</v>
      </c>
      <c r="AB87" s="606">
        <v>10030000</v>
      </c>
      <c r="AC87" s="770"/>
      <c r="AD87" s="452"/>
    </row>
    <row r="88" spans="1:30" ht="39.950000000000003" customHeight="1">
      <c r="A88" s="453"/>
      <c r="B88" s="452"/>
      <c r="C88" s="452"/>
      <c r="D88" s="453"/>
      <c r="E88" s="453"/>
      <c r="F88" s="453"/>
      <c r="G88" s="538"/>
      <c r="H88" s="614"/>
      <c r="I88" s="453"/>
      <c r="J88" s="453"/>
      <c r="K88" s="615"/>
      <c r="L88" s="631"/>
      <c r="M88" s="453"/>
      <c r="N88" s="453"/>
      <c r="O88" s="453"/>
      <c r="P88" s="452"/>
      <c r="Q88" s="371" t="s">
        <v>591</v>
      </c>
      <c r="R88" s="371" t="s">
        <v>569</v>
      </c>
      <c r="S88" s="578" t="s">
        <v>242</v>
      </c>
      <c r="T88" s="557">
        <v>0</v>
      </c>
      <c r="U88" s="557">
        <v>0</v>
      </c>
      <c r="V88" s="557">
        <v>0</v>
      </c>
      <c r="W88" s="601">
        <v>40</v>
      </c>
      <c r="X88" s="623">
        <v>0</v>
      </c>
      <c r="Y88" s="557">
        <v>0</v>
      </c>
      <c r="Z88" s="557">
        <v>0</v>
      </c>
      <c r="AA88" s="624">
        <v>40</v>
      </c>
      <c r="AB88" s="606">
        <v>10030000</v>
      </c>
      <c r="AC88" s="770"/>
      <c r="AD88" s="452"/>
    </row>
    <row r="89" spans="1:30" ht="39.950000000000003" customHeight="1">
      <c r="A89" s="453"/>
      <c r="B89" s="452"/>
      <c r="C89" s="452"/>
      <c r="D89" s="453"/>
      <c r="E89" s="453"/>
      <c r="F89" s="453"/>
      <c r="G89" s="538"/>
      <c r="H89" s="614"/>
      <c r="I89" s="453"/>
      <c r="J89" s="453"/>
      <c r="K89" s="615"/>
      <c r="L89" s="631"/>
      <c r="M89" s="453"/>
      <c r="N89" s="453"/>
      <c r="O89" s="453"/>
      <c r="P89" s="452"/>
      <c r="Q89" s="371" t="s">
        <v>592</v>
      </c>
      <c r="R89" s="371" t="s">
        <v>569</v>
      </c>
      <c r="S89" s="578" t="s">
        <v>242</v>
      </c>
      <c r="T89" s="557">
        <v>0</v>
      </c>
      <c r="U89" s="557">
        <v>0</v>
      </c>
      <c r="V89" s="557">
        <v>0</v>
      </c>
      <c r="W89" s="601">
        <v>40</v>
      </c>
      <c r="X89" s="623">
        <v>0</v>
      </c>
      <c r="Y89" s="557">
        <v>0</v>
      </c>
      <c r="Z89" s="557">
        <v>0</v>
      </c>
      <c r="AA89" s="624">
        <v>40</v>
      </c>
      <c r="AB89" s="606">
        <v>10030000</v>
      </c>
      <c r="AC89" s="770"/>
      <c r="AD89" s="452"/>
    </row>
    <row r="90" spans="1:30" ht="39.950000000000003" customHeight="1">
      <c r="A90" s="453"/>
      <c r="B90" s="452"/>
      <c r="C90" s="452"/>
      <c r="D90" s="453"/>
      <c r="E90" s="453"/>
      <c r="F90" s="453"/>
      <c r="G90" s="538"/>
      <c r="H90" s="614"/>
      <c r="I90" s="453"/>
      <c r="J90" s="453"/>
      <c r="K90" s="615"/>
      <c r="L90" s="631"/>
      <c r="M90" s="453"/>
      <c r="N90" s="453"/>
      <c r="O90" s="453"/>
      <c r="P90" s="452"/>
      <c r="Q90" s="371" t="s">
        <v>593</v>
      </c>
      <c r="R90" s="371" t="s">
        <v>569</v>
      </c>
      <c r="S90" s="578" t="s">
        <v>242</v>
      </c>
      <c r="T90" s="557">
        <v>0</v>
      </c>
      <c r="U90" s="557">
        <v>0</v>
      </c>
      <c r="V90" s="557">
        <v>0</v>
      </c>
      <c r="W90" s="601">
        <v>40</v>
      </c>
      <c r="X90" s="623">
        <v>0</v>
      </c>
      <c r="Y90" s="557">
        <v>0</v>
      </c>
      <c r="Z90" s="557">
        <v>0</v>
      </c>
      <c r="AA90" s="624">
        <v>40</v>
      </c>
      <c r="AB90" s="606">
        <v>10030000</v>
      </c>
      <c r="AC90" s="770"/>
      <c r="AD90" s="452"/>
    </row>
    <row r="91" spans="1:30" ht="60.75" customHeight="1">
      <c r="A91" s="453"/>
      <c r="B91" s="452"/>
      <c r="C91" s="452"/>
      <c r="D91" s="453"/>
      <c r="E91" s="453"/>
      <c r="F91" s="453"/>
      <c r="G91" s="538"/>
      <c r="H91" s="614"/>
      <c r="I91" s="453"/>
      <c r="J91" s="453"/>
      <c r="K91" s="615"/>
      <c r="L91" s="631"/>
      <c r="M91" s="453"/>
      <c r="N91" s="453"/>
      <c r="O91" s="453"/>
      <c r="P91" s="452"/>
      <c r="Q91" s="371" t="s">
        <v>594</v>
      </c>
      <c r="R91" s="371" t="s">
        <v>569</v>
      </c>
      <c r="S91" s="578" t="s">
        <v>242</v>
      </c>
      <c r="T91" s="557">
        <v>0</v>
      </c>
      <c r="U91" s="557">
        <v>0</v>
      </c>
      <c r="V91" s="557">
        <v>0</v>
      </c>
      <c r="W91" s="601">
        <v>40</v>
      </c>
      <c r="X91" s="623">
        <v>0</v>
      </c>
      <c r="Y91" s="557">
        <v>0</v>
      </c>
      <c r="Z91" s="557">
        <v>0</v>
      </c>
      <c r="AA91" s="624">
        <v>40</v>
      </c>
      <c r="AB91" s="606">
        <v>10030000</v>
      </c>
      <c r="AC91" s="770"/>
      <c r="AD91" s="452"/>
    </row>
    <row r="92" spans="1:30" ht="39.950000000000003" customHeight="1">
      <c r="A92" s="453"/>
      <c r="B92" s="452"/>
      <c r="C92" s="452"/>
      <c r="D92" s="453"/>
      <c r="E92" s="453"/>
      <c r="F92" s="453"/>
      <c r="G92" s="538"/>
      <c r="H92" s="614"/>
      <c r="I92" s="453"/>
      <c r="J92" s="453"/>
      <c r="K92" s="615"/>
      <c r="L92" s="631"/>
      <c r="M92" s="453"/>
      <c r="N92" s="453"/>
      <c r="O92" s="453"/>
      <c r="P92" s="452"/>
      <c r="Q92" s="371" t="s">
        <v>595</v>
      </c>
      <c r="R92" s="371" t="s">
        <v>596</v>
      </c>
      <c r="S92" s="578" t="s">
        <v>351</v>
      </c>
      <c r="T92" s="557">
        <v>0</v>
      </c>
      <c r="U92" s="557">
        <v>0</v>
      </c>
      <c r="V92" s="557">
        <v>0</v>
      </c>
      <c r="W92" s="601">
        <v>66</v>
      </c>
      <c r="X92" s="623">
        <v>0</v>
      </c>
      <c r="Y92" s="557">
        <v>0</v>
      </c>
      <c r="Z92" s="557">
        <v>0</v>
      </c>
      <c r="AA92" s="624">
        <v>66</v>
      </c>
      <c r="AB92" s="606">
        <v>19300000</v>
      </c>
      <c r="AC92" s="770"/>
      <c r="AD92" s="452"/>
    </row>
    <row r="93" spans="1:30" ht="39.950000000000003" customHeight="1">
      <c r="A93" s="453"/>
      <c r="B93" s="452"/>
      <c r="C93" s="452"/>
      <c r="D93" s="453"/>
      <c r="E93" s="453"/>
      <c r="F93" s="453"/>
      <c r="G93" s="538"/>
      <c r="H93" s="614"/>
      <c r="I93" s="453"/>
      <c r="J93" s="453"/>
      <c r="K93" s="615"/>
      <c r="L93" s="631"/>
      <c r="M93" s="453"/>
      <c r="N93" s="453"/>
      <c r="O93" s="453"/>
      <c r="P93" s="452"/>
      <c r="Q93" s="371" t="s">
        <v>597</v>
      </c>
      <c r="R93" s="371" t="s">
        <v>598</v>
      </c>
      <c r="S93" s="578" t="s">
        <v>242</v>
      </c>
      <c r="T93" s="557">
        <v>0</v>
      </c>
      <c r="U93" s="557">
        <v>0</v>
      </c>
      <c r="V93" s="557">
        <v>0</v>
      </c>
      <c r="W93" s="601">
        <v>50</v>
      </c>
      <c r="X93" s="623">
        <v>0</v>
      </c>
      <c r="Y93" s="557">
        <v>0</v>
      </c>
      <c r="Z93" s="557">
        <v>0</v>
      </c>
      <c r="AA93" s="624">
        <v>50</v>
      </c>
      <c r="AB93" s="606">
        <v>12780000</v>
      </c>
      <c r="AC93" s="770"/>
      <c r="AD93" s="452"/>
    </row>
    <row r="94" spans="1:30" ht="39.950000000000003" customHeight="1">
      <c r="A94" s="453"/>
      <c r="B94" s="452"/>
      <c r="C94" s="452"/>
      <c r="D94" s="453"/>
      <c r="E94" s="453"/>
      <c r="F94" s="453"/>
      <c r="G94" s="538"/>
      <c r="H94" s="614"/>
      <c r="I94" s="453"/>
      <c r="J94" s="453"/>
      <c r="K94" s="615"/>
      <c r="L94" s="631"/>
      <c r="M94" s="453"/>
      <c r="N94" s="453"/>
      <c r="O94" s="453"/>
      <c r="P94" s="452"/>
      <c r="Q94" s="371" t="s">
        <v>599</v>
      </c>
      <c r="R94" s="371" t="s">
        <v>600</v>
      </c>
      <c r="S94" s="578" t="s">
        <v>623</v>
      </c>
      <c r="T94" s="557">
        <v>0</v>
      </c>
      <c r="U94" s="557">
        <v>0</v>
      </c>
      <c r="V94" s="557">
        <v>0</v>
      </c>
      <c r="W94" s="601">
        <v>105</v>
      </c>
      <c r="X94" s="623">
        <v>0</v>
      </c>
      <c r="Y94" s="557">
        <v>0</v>
      </c>
      <c r="Z94" s="557">
        <v>0</v>
      </c>
      <c r="AA94" s="624">
        <v>105</v>
      </c>
      <c r="AB94" s="606">
        <v>35000000</v>
      </c>
      <c r="AC94" s="770"/>
      <c r="AD94" s="452"/>
    </row>
    <row r="95" spans="1:30" ht="39.950000000000003" customHeight="1">
      <c r="A95" s="453"/>
      <c r="B95" s="452"/>
      <c r="C95" s="452"/>
      <c r="D95" s="453"/>
      <c r="E95" s="453"/>
      <c r="F95" s="453"/>
      <c r="G95" s="538"/>
      <c r="H95" s="614"/>
      <c r="I95" s="453"/>
      <c r="J95" s="453"/>
      <c r="K95" s="615"/>
      <c r="L95" s="631"/>
      <c r="M95" s="453"/>
      <c r="N95" s="453"/>
      <c r="O95" s="453"/>
      <c r="P95" s="452"/>
      <c r="Q95" s="371" t="s">
        <v>601</v>
      </c>
      <c r="R95" s="371" t="s">
        <v>598</v>
      </c>
      <c r="S95" s="578" t="s">
        <v>242</v>
      </c>
      <c r="T95" s="557">
        <v>0</v>
      </c>
      <c r="U95" s="557">
        <v>0</v>
      </c>
      <c r="V95" s="557">
        <v>0</v>
      </c>
      <c r="W95" s="601">
        <v>40</v>
      </c>
      <c r="X95" s="623">
        <v>0</v>
      </c>
      <c r="Y95" s="557">
        <v>0</v>
      </c>
      <c r="Z95" s="557">
        <v>0</v>
      </c>
      <c r="AA95" s="624">
        <v>40</v>
      </c>
      <c r="AB95" s="606">
        <v>46330000</v>
      </c>
      <c r="AC95" s="770"/>
      <c r="AD95" s="452"/>
    </row>
    <row r="96" spans="1:30" ht="39.950000000000003" customHeight="1">
      <c r="A96" s="453"/>
      <c r="B96" s="452"/>
      <c r="C96" s="452"/>
      <c r="D96" s="453"/>
      <c r="E96" s="453"/>
      <c r="F96" s="453"/>
      <c r="G96" s="538"/>
      <c r="H96" s="614"/>
      <c r="I96" s="453"/>
      <c r="J96" s="453"/>
      <c r="K96" s="615"/>
      <c r="L96" s="631"/>
      <c r="M96" s="453"/>
      <c r="N96" s="453"/>
      <c r="O96" s="453"/>
      <c r="P96" s="452"/>
      <c r="Q96" s="371" t="s">
        <v>602</v>
      </c>
      <c r="R96" s="371" t="s">
        <v>598</v>
      </c>
      <c r="S96" s="578" t="s">
        <v>242</v>
      </c>
      <c r="T96" s="557">
        <v>0</v>
      </c>
      <c r="U96" s="557">
        <v>0</v>
      </c>
      <c r="V96" s="557">
        <v>0</v>
      </c>
      <c r="W96" s="601">
        <v>40</v>
      </c>
      <c r="X96" s="623">
        <v>0</v>
      </c>
      <c r="Y96" s="557">
        <v>0</v>
      </c>
      <c r="Z96" s="557">
        <v>0</v>
      </c>
      <c r="AA96" s="624">
        <v>40</v>
      </c>
      <c r="AB96" s="606">
        <v>12780000</v>
      </c>
      <c r="AC96" s="770"/>
      <c r="AD96" s="452"/>
    </row>
    <row r="97" spans="1:30" ht="39.950000000000003" customHeight="1">
      <c r="A97" s="453"/>
      <c r="B97" s="452"/>
      <c r="C97" s="452"/>
      <c r="D97" s="453"/>
      <c r="E97" s="453"/>
      <c r="F97" s="453"/>
      <c r="G97" s="538"/>
      <c r="H97" s="614"/>
      <c r="I97" s="453"/>
      <c r="J97" s="453"/>
      <c r="K97" s="615"/>
      <c r="L97" s="631"/>
      <c r="M97" s="453"/>
      <c r="N97" s="453"/>
      <c r="O97" s="453"/>
      <c r="P97" s="452"/>
      <c r="Q97" s="371" t="s">
        <v>603</v>
      </c>
      <c r="R97" s="371" t="s">
        <v>604</v>
      </c>
      <c r="S97" s="578" t="s">
        <v>242</v>
      </c>
      <c r="T97" s="557">
        <v>0</v>
      </c>
      <c r="U97" s="557">
        <v>0</v>
      </c>
      <c r="V97" s="557">
        <v>0</v>
      </c>
      <c r="W97" s="601">
        <v>40</v>
      </c>
      <c r="X97" s="623">
        <v>0</v>
      </c>
      <c r="Y97" s="557">
        <v>0</v>
      </c>
      <c r="Z97" s="557">
        <v>0</v>
      </c>
      <c r="AA97" s="624">
        <v>40</v>
      </c>
      <c r="AB97" s="606">
        <v>12788000</v>
      </c>
      <c r="AC97" s="770"/>
      <c r="AD97" s="452"/>
    </row>
    <row r="98" spans="1:30" ht="39.950000000000003" customHeight="1">
      <c r="A98" s="453"/>
      <c r="B98" s="452"/>
      <c r="C98" s="452"/>
      <c r="D98" s="453"/>
      <c r="E98" s="453"/>
      <c r="F98" s="453"/>
      <c r="G98" s="538"/>
      <c r="H98" s="614"/>
      <c r="I98" s="453"/>
      <c r="J98" s="453"/>
      <c r="K98" s="615"/>
      <c r="L98" s="631"/>
      <c r="M98" s="453"/>
      <c r="N98" s="453"/>
      <c r="O98" s="453"/>
      <c r="P98" s="452"/>
      <c r="Q98" s="371" t="s">
        <v>605</v>
      </c>
      <c r="R98" s="371" t="s">
        <v>606</v>
      </c>
      <c r="S98" s="578" t="s">
        <v>93</v>
      </c>
      <c r="T98" s="557">
        <v>0</v>
      </c>
      <c r="U98" s="557">
        <v>0</v>
      </c>
      <c r="V98" s="557">
        <v>0</v>
      </c>
      <c r="W98" s="601">
        <v>33</v>
      </c>
      <c r="X98" s="623">
        <v>0</v>
      </c>
      <c r="Y98" s="557">
        <v>0</v>
      </c>
      <c r="Z98" s="557">
        <v>0</v>
      </c>
      <c r="AA98" s="624">
        <v>33</v>
      </c>
      <c r="AB98" s="606">
        <v>44655000</v>
      </c>
      <c r="AC98" s="770"/>
      <c r="AD98" s="452"/>
    </row>
    <row r="99" spans="1:30" ht="39.950000000000003" customHeight="1">
      <c r="A99" s="453"/>
      <c r="B99" s="452"/>
      <c r="C99" s="452"/>
      <c r="D99" s="453"/>
      <c r="E99" s="453"/>
      <c r="F99" s="453"/>
      <c r="G99" s="538"/>
      <c r="H99" s="614"/>
      <c r="I99" s="453"/>
      <c r="J99" s="453"/>
      <c r="K99" s="615"/>
      <c r="L99" s="631"/>
      <c r="M99" s="453"/>
      <c r="N99" s="453"/>
      <c r="O99" s="453"/>
      <c r="P99" s="452"/>
      <c r="Q99" s="371" t="s">
        <v>607</v>
      </c>
      <c r="R99" s="371" t="s">
        <v>608</v>
      </c>
      <c r="S99" s="578" t="s">
        <v>93</v>
      </c>
      <c r="T99" s="557">
        <v>0</v>
      </c>
      <c r="U99" s="557">
        <v>0</v>
      </c>
      <c r="V99" s="557">
        <v>0</v>
      </c>
      <c r="W99" s="601">
        <v>9</v>
      </c>
      <c r="X99" s="623">
        <v>0</v>
      </c>
      <c r="Y99" s="557">
        <v>0</v>
      </c>
      <c r="Z99" s="557">
        <v>0</v>
      </c>
      <c r="AA99" s="624">
        <v>9</v>
      </c>
      <c r="AB99" s="606">
        <v>10355000</v>
      </c>
      <c r="AC99" s="770"/>
      <c r="AD99" s="452"/>
    </row>
    <row r="100" spans="1:30" ht="39.950000000000003" customHeight="1">
      <c r="A100" s="453"/>
      <c r="B100" s="452"/>
      <c r="C100" s="452"/>
      <c r="D100" s="453"/>
      <c r="E100" s="453"/>
      <c r="F100" s="453"/>
      <c r="G100" s="538"/>
      <c r="H100" s="614"/>
      <c r="I100" s="453"/>
      <c r="J100" s="453"/>
      <c r="K100" s="615"/>
      <c r="L100" s="631"/>
      <c r="M100" s="453"/>
      <c r="N100" s="453"/>
      <c r="O100" s="453"/>
      <c r="P100" s="452"/>
      <c r="Q100" s="371" t="s">
        <v>609</v>
      </c>
      <c r="R100" s="371" t="s">
        <v>565</v>
      </c>
      <c r="S100" s="578" t="s">
        <v>624</v>
      </c>
      <c r="T100" s="557">
        <v>0</v>
      </c>
      <c r="U100" s="557">
        <v>0</v>
      </c>
      <c r="V100" s="557">
        <v>0</v>
      </c>
      <c r="W100" s="601">
        <v>3</v>
      </c>
      <c r="X100" s="623">
        <v>0</v>
      </c>
      <c r="Y100" s="557">
        <v>0</v>
      </c>
      <c r="Z100" s="557">
        <v>0</v>
      </c>
      <c r="AA100" s="624">
        <v>3</v>
      </c>
      <c r="AB100" s="606">
        <v>65950000</v>
      </c>
      <c r="AC100" s="770"/>
      <c r="AD100" s="452"/>
    </row>
    <row r="101" spans="1:30" ht="39.950000000000003" customHeight="1">
      <c r="A101" s="453"/>
      <c r="B101" s="452"/>
      <c r="C101" s="452"/>
      <c r="D101" s="453"/>
      <c r="E101" s="453"/>
      <c r="F101" s="453"/>
      <c r="G101" s="538"/>
      <c r="H101" s="614"/>
      <c r="I101" s="453"/>
      <c r="J101" s="453"/>
      <c r="K101" s="615"/>
      <c r="L101" s="631"/>
      <c r="M101" s="453"/>
      <c r="N101" s="453"/>
      <c r="O101" s="453"/>
      <c r="P101" s="452"/>
      <c r="Q101" s="371" t="s">
        <v>610</v>
      </c>
      <c r="R101" s="371" t="s">
        <v>611</v>
      </c>
      <c r="S101" s="578" t="s">
        <v>624</v>
      </c>
      <c r="T101" s="557">
        <v>0</v>
      </c>
      <c r="U101" s="557">
        <v>0</v>
      </c>
      <c r="V101" s="557">
        <v>0</v>
      </c>
      <c r="W101" s="601">
        <v>8</v>
      </c>
      <c r="X101" s="623">
        <v>0</v>
      </c>
      <c r="Y101" s="557">
        <v>0</v>
      </c>
      <c r="Z101" s="557">
        <v>0</v>
      </c>
      <c r="AA101" s="624">
        <v>8</v>
      </c>
      <c r="AB101" s="606">
        <v>3325000</v>
      </c>
      <c r="AC101" s="770"/>
      <c r="AD101" s="452"/>
    </row>
    <row r="102" spans="1:30" ht="39.950000000000003" customHeight="1">
      <c r="A102" s="453"/>
      <c r="B102" s="452"/>
      <c r="C102" s="452"/>
      <c r="D102" s="453"/>
      <c r="E102" s="453"/>
      <c r="F102" s="453"/>
      <c r="G102" s="538"/>
      <c r="H102" s="614"/>
      <c r="I102" s="453"/>
      <c r="J102" s="453"/>
      <c r="K102" s="615"/>
      <c r="L102" s="631"/>
      <c r="M102" s="453"/>
      <c r="N102" s="453"/>
      <c r="O102" s="453"/>
      <c r="P102" s="452"/>
      <c r="Q102" s="371" t="s">
        <v>612</v>
      </c>
      <c r="R102" s="371" t="s">
        <v>569</v>
      </c>
      <c r="S102" s="578" t="s">
        <v>242</v>
      </c>
      <c r="T102" s="557">
        <v>0</v>
      </c>
      <c r="U102" s="557">
        <v>0</v>
      </c>
      <c r="V102" s="557">
        <v>0</v>
      </c>
      <c r="W102" s="601">
        <v>40</v>
      </c>
      <c r="X102" s="623">
        <v>0</v>
      </c>
      <c r="Y102" s="557">
        <v>0</v>
      </c>
      <c r="Z102" s="557">
        <v>0</v>
      </c>
      <c r="AA102" s="624">
        <v>40</v>
      </c>
      <c r="AB102" s="606">
        <v>10030000</v>
      </c>
      <c r="AC102" s="770"/>
      <c r="AD102" s="452"/>
    </row>
    <row r="103" spans="1:30" ht="39.950000000000003" customHeight="1">
      <c r="A103" s="453"/>
      <c r="B103" s="452"/>
      <c r="C103" s="452"/>
      <c r="D103" s="453"/>
      <c r="E103" s="453"/>
      <c r="F103" s="453"/>
      <c r="G103" s="538"/>
      <c r="H103" s="614"/>
      <c r="I103" s="453"/>
      <c r="J103" s="453"/>
      <c r="K103" s="615"/>
      <c r="L103" s="631"/>
      <c r="M103" s="453"/>
      <c r="N103" s="453"/>
      <c r="O103" s="453"/>
      <c r="P103" s="452"/>
      <c r="Q103" s="371" t="s">
        <v>613</v>
      </c>
      <c r="R103" s="371" t="s">
        <v>569</v>
      </c>
      <c r="S103" s="578" t="s">
        <v>242</v>
      </c>
      <c r="T103" s="557">
        <v>0</v>
      </c>
      <c r="U103" s="557">
        <v>0</v>
      </c>
      <c r="V103" s="557">
        <v>0</v>
      </c>
      <c r="W103" s="601">
        <v>40</v>
      </c>
      <c r="X103" s="623">
        <v>0</v>
      </c>
      <c r="Y103" s="557">
        <v>0</v>
      </c>
      <c r="Z103" s="557">
        <v>0</v>
      </c>
      <c r="AA103" s="624">
        <v>40</v>
      </c>
      <c r="AB103" s="606">
        <v>10030000</v>
      </c>
      <c r="AC103" s="770"/>
      <c r="AD103" s="452"/>
    </row>
    <row r="104" spans="1:30" ht="39.950000000000003" customHeight="1">
      <c r="A104" s="453"/>
      <c r="B104" s="452"/>
      <c r="C104" s="452"/>
      <c r="D104" s="453"/>
      <c r="E104" s="453"/>
      <c r="F104" s="453"/>
      <c r="G104" s="538"/>
      <c r="H104" s="614"/>
      <c r="I104" s="453"/>
      <c r="J104" s="453"/>
      <c r="K104" s="615"/>
      <c r="L104" s="631"/>
      <c r="M104" s="453"/>
      <c r="N104" s="453"/>
      <c r="O104" s="453"/>
      <c r="P104" s="452"/>
      <c r="Q104" s="371" t="s">
        <v>614</v>
      </c>
      <c r="R104" s="371" t="s">
        <v>569</v>
      </c>
      <c r="S104" s="578" t="s">
        <v>242</v>
      </c>
      <c r="T104" s="557">
        <v>0</v>
      </c>
      <c r="U104" s="557">
        <v>0</v>
      </c>
      <c r="V104" s="557">
        <v>0</v>
      </c>
      <c r="W104" s="601">
        <v>40</v>
      </c>
      <c r="X104" s="623">
        <v>0</v>
      </c>
      <c r="Y104" s="557">
        <v>0</v>
      </c>
      <c r="Z104" s="557">
        <v>0</v>
      </c>
      <c r="AA104" s="624">
        <v>40</v>
      </c>
      <c r="AB104" s="606">
        <v>10030000</v>
      </c>
      <c r="AC104" s="770"/>
      <c r="AD104" s="452"/>
    </row>
    <row r="105" spans="1:30" ht="39.950000000000003" customHeight="1">
      <c r="A105" s="453"/>
      <c r="B105" s="452"/>
      <c r="C105" s="452"/>
      <c r="D105" s="453"/>
      <c r="E105" s="453"/>
      <c r="F105" s="453"/>
      <c r="G105" s="538"/>
      <c r="H105" s="614"/>
      <c r="I105" s="453"/>
      <c r="J105" s="453"/>
      <c r="K105" s="615"/>
      <c r="L105" s="631"/>
      <c r="M105" s="453"/>
      <c r="N105" s="453"/>
      <c r="O105" s="453"/>
      <c r="P105" s="452"/>
      <c r="Q105" s="371" t="s">
        <v>615</v>
      </c>
      <c r="R105" s="371" t="s">
        <v>569</v>
      </c>
      <c r="S105" s="578" t="s">
        <v>242</v>
      </c>
      <c r="T105" s="557">
        <v>0</v>
      </c>
      <c r="U105" s="557">
        <v>0</v>
      </c>
      <c r="V105" s="557">
        <v>0</v>
      </c>
      <c r="W105" s="601">
        <v>40</v>
      </c>
      <c r="X105" s="623">
        <v>0</v>
      </c>
      <c r="Y105" s="557">
        <v>0</v>
      </c>
      <c r="Z105" s="557">
        <v>0</v>
      </c>
      <c r="AA105" s="624">
        <v>40</v>
      </c>
      <c r="AB105" s="606">
        <v>10030000</v>
      </c>
      <c r="AC105" s="770"/>
      <c r="AD105" s="452"/>
    </row>
    <row r="106" spans="1:30" ht="39.950000000000003" customHeight="1">
      <c r="A106" s="453"/>
      <c r="B106" s="452"/>
      <c r="C106" s="452"/>
      <c r="D106" s="453"/>
      <c r="E106" s="453"/>
      <c r="F106" s="453"/>
      <c r="G106" s="538"/>
      <c r="H106" s="614"/>
      <c r="I106" s="453"/>
      <c r="J106" s="453"/>
      <c r="K106" s="615"/>
      <c r="L106" s="631"/>
      <c r="M106" s="453"/>
      <c r="N106" s="453"/>
      <c r="O106" s="453"/>
      <c r="P106" s="452"/>
      <c r="Q106" s="371" t="s">
        <v>616</v>
      </c>
      <c r="R106" s="371" t="s">
        <v>569</v>
      </c>
      <c r="S106" s="578" t="s">
        <v>242</v>
      </c>
      <c r="T106" s="557">
        <v>0</v>
      </c>
      <c r="U106" s="557">
        <v>0</v>
      </c>
      <c r="V106" s="557">
        <v>0</v>
      </c>
      <c r="W106" s="601">
        <v>40</v>
      </c>
      <c r="X106" s="623">
        <v>0</v>
      </c>
      <c r="Y106" s="557">
        <v>0</v>
      </c>
      <c r="Z106" s="557">
        <v>0</v>
      </c>
      <c r="AA106" s="624">
        <v>40</v>
      </c>
      <c r="AB106" s="606">
        <v>10030000</v>
      </c>
      <c r="AC106" s="770"/>
      <c r="AD106" s="452"/>
    </row>
    <row r="107" spans="1:30" ht="46.5">
      <c r="A107" s="453"/>
      <c r="B107" s="452"/>
      <c r="C107" s="452"/>
      <c r="D107" s="453"/>
      <c r="E107" s="453"/>
      <c r="F107" s="453"/>
      <c r="G107" s="538"/>
      <c r="H107" s="614"/>
      <c r="I107" s="453"/>
      <c r="J107" s="453"/>
      <c r="K107" s="615"/>
      <c r="L107" s="631"/>
      <c r="M107" s="453"/>
      <c r="N107" s="453"/>
      <c r="O107" s="453"/>
      <c r="P107" s="452"/>
      <c r="Q107" s="371" t="s">
        <v>617</v>
      </c>
      <c r="R107" s="371" t="s">
        <v>569</v>
      </c>
      <c r="S107" s="578" t="s">
        <v>242</v>
      </c>
      <c r="T107" s="557">
        <v>0</v>
      </c>
      <c r="U107" s="557">
        <v>0</v>
      </c>
      <c r="V107" s="557">
        <v>0</v>
      </c>
      <c r="W107" s="601">
        <v>40</v>
      </c>
      <c r="X107" s="623">
        <v>0</v>
      </c>
      <c r="Y107" s="557">
        <v>0</v>
      </c>
      <c r="Z107" s="557">
        <v>0</v>
      </c>
      <c r="AA107" s="624">
        <v>40</v>
      </c>
      <c r="AB107" s="606">
        <v>10030000</v>
      </c>
      <c r="AC107" s="770"/>
      <c r="AD107" s="452"/>
    </row>
    <row r="108" spans="1:30" ht="39.950000000000003" customHeight="1">
      <c r="A108" s="453"/>
      <c r="B108" s="452"/>
      <c r="C108" s="452"/>
      <c r="D108" s="453"/>
      <c r="E108" s="453"/>
      <c r="F108" s="453"/>
      <c r="G108" s="538"/>
      <c r="H108" s="614"/>
      <c r="I108" s="453"/>
      <c r="J108" s="453"/>
      <c r="K108" s="615"/>
      <c r="L108" s="631"/>
      <c r="M108" s="453"/>
      <c r="N108" s="453"/>
      <c r="O108" s="453"/>
      <c r="P108" s="452"/>
      <c r="Q108" s="371" t="s">
        <v>618</v>
      </c>
      <c r="R108" s="371" t="s">
        <v>619</v>
      </c>
      <c r="S108" s="578" t="s">
        <v>625</v>
      </c>
      <c r="T108" s="557">
        <v>0</v>
      </c>
      <c r="U108" s="557">
        <v>0</v>
      </c>
      <c r="V108" s="557">
        <v>0</v>
      </c>
      <c r="W108" s="601">
        <v>1</v>
      </c>
      <c r="X108" s="623">
        <v>0</v>
      </c>
      <c r="Y108" s="557">
        <v>0</v>
      </c>
      <c r="Z108" s="557">
        <v>0</v>
      </c>
      <c r="AA108" s="624">
        <v>1</v>
      </c>
      <c r="AB108" s="606">
        <v>10000000</v>
      </c>
      <c r="AC108" s="770"/>
      <c r="AD108" s="452"/>
    </row>
    <row r="109" spans="1:30" ht="39.950000000000003" customHeight="1">
      <c r="A109" s="453"/>
      <c r="B109" s="452"/>
      <c r="C109" s="452"/>
      <c r="D109" s="453"/>
      <c r="E109" s="453"/>
      <c r="F109" s="453"/>
      <c r="G109" s="538"/>
      <c r="H109" s="614"/>
      <c r="I109" s="453"/>
      <c r="J109" s="453"/>
      <c r="K109" s="615"/>
      <c r="L109" s="631"/>
      <c r="M109" s="453"/>
      <c r="N109" s="453"/>
      <c r="O109" s="453"/>
      <c r="P109" s="452"/>
      <c r="Q109" s="371" t="s">
        <v>620</v>
      </c>
      <c r="R109" s="371" t="s">
        <v>572</v>
      </c>
      <c r="S109" s="578" t="s">
        <v>93</v>
      </c>
      <c r="T109" s="557">
        <v>0</v>
      </c>
      <c r="U109" s="557">
        <v>0</v>
      </c>
      <c r="V109" s="557">
        <v>0</v>
      </c>
      <c r="W109" s="601">
        <v>28</v>
      </c>
      <c r="X109" s="623">
        <v>0</v>
      </c>
      <c r="Y109" s="557">
        <v>0</v>
      </c>
      <c r="Z109" s="557">
        <v>0</v>
      </c>
      <c r="AA109" s="624">
        <v>28</v>
      </c>
      <c r="AB109" s="606">
        <v>33430000</v>
      </c>
      <c r="AC109" s="770"/>
      <c r="AD109" s="452"/>
    </row>
    <row r="110" spans="1:30" ht="39.950000000000003" customHeight="1">
      <c r="A110" s="453"/>
      <c r="B110" s="452"/>
      <c r="C110" s="452"/>
      <c r="D110" s="453"/>
      <c r="E110" s="453"/>
      <c r="F110" s="453"/>
      <c r="G110" s="538"/>
      <c r="H110" s="614"/>
      <c r="I110" s="453"/>
      <c r="J110" s="453"/>
      <c r="K110" s="615"/>
      <c r="L110" s="631"/>
      <c r="M110" s="453"/>
      <c r="N110" s="453"/>
      <c r="O110" s="453"/>
      <c r="P110" s="452"/>
      <c r="Q110" s="371" t="s">
        <v>621</v>
      </c>
      <c r="R110" s="371" t="s">
        <v>598</v>
      </c>
      <c r="S110" s="578" t="s">
        <v>242</v>
      </c>
      <c r="T110" s="557">
        <v>0</v>
      </c>
      <c r="U110" s="557">
        <v>0</v>
      </c>
      <c r="V110" s="557">
        <v>0</v>
      </c>
      <c r="W110" s="601">
        <v>35</v>
      </c>
      <c r="X110" s="623">
        <v>0</v>
      </c>
      <c r="Y110" s="557">
        <v>0</v>
      </c>
      <c r="Z110" s="557">
        <v>0</v>
      </c>
      <c r="AA110" s="624">
        <v>35</v>
      </c>
      <c r="AB110" s="606">
        <v>72733000</v>
      </c>
      <c r="AC110" s="771"/>
      <c r="AD110" s="452"/>
    </row>
    <row r="111" spans="1:30" ht="39.950000000000003" customHeight="1">
      <c r="A111" s="453"/>
      <c r="B111" s="452"/>
      <c r="C111" s="452"/>
      <c r="D111" s="453"/>
      <c r="E111" s="453"/>
      <c r="F111" s="453"/>
      <c r="G111" s="538"/>
      <c r="H111" s="614"/>
      <c r="I111" s="453"/>
      <c r="J111" s="453"/>
      <c r="K111" s="615"/>
      <c r="L111" s="631"/>
      <c r="M111" s="453"/>
      <c r="N111" s="453"/>
      <c r="O111" s="453"/>
      <c r="P111" s="452"/>
      <c r="Q111" s="543"/>
      <c r="R111" s="548"/>
      <c r="S111" s="560"/>
      <c r="T111" s="550"/>
      <c r="U111" s="550"/>
      <c r="V111" s="550"/>
      <c r="W111" s="599"/>
      <c r="X111" s="614"/>
      <c r="Y111" s="453"/>
      <c r="Z111" s="453"/>
      <c r="AA111" s="615"/>
      <c r="AB111" s="606"/>
      <c r="AC111" s="453"/>
      <c r="AD111" s="452"/>
    </row>
    <row r="112" spans="1:30" ht="63.75">
      <c r="A112" s="574">
        <v>6</v>
      </c>
      <c r="B112" s="446" t="s">
        <v>425</v>
      </c>
      <c r="C112" s="554" t="s">
        <v>426</v>
      </c>
      <c r="D112" s="474">
        <v>100</v>
      </c>
      <c r="E112" s="474">
        <v>0</v>
      </c>
      <c r="F112" s="474">
        <v>0</v>
      </c>
      <c r="G112" s="600">
        <v>0</v>
      </c>
      <c r="H112" s="620">
        <v>100</v>
      </c>
      <c r="I112" s="474">
        <v>0</v>
      </c>
      <c r="J112" s="474">
        <v>0</v>
      </c>
      <c r="K112" s="621">
        <v>0</v>
      </c>
      <c r="L112" s="632">
        <f>H112/D112*100</f>
        <v>100</v>
      </c>
      <c r="M112" s="474">
        <v>0</v>
      </c>
      <c r="N112" s="474">
        <v>0</v>
      </c>
      <c r="O112" s="474">
        <v>0</v>
      </c>
      <c r="P112" s="576" t="s">
        <v>231</v>
      </c>
      <c r="Q112" s="474"/>
      <c r="R112" s="474"/>
      <c r="S112" s="474"/>
      <c r="T112" s="474">
        <v>25</v>
      </c>
      <c r="U112" s="474">
        <v>25</v>
      </c>
      <c r="V112" s="474">
        <v>25</v>
      </c>
      <c r="W112" s="600">
        <v>25</v>
      </c>
      <c r="X112" s="620">
        <v>0</v>
      </c>
      <c r="Y112" s="474">
        <v>25</v>
      </c>
      <c r="Z112" s="474">
        <v>25</v>
      </c>
      <c r="AA112" s="621">
        <v>25</v>
      </c>
      <c r="AB112" s="607">
        <f>SUM(AB113:AB134)</f>
        <v>892168000</v>
      </c>
      <c r="AC112" s="552"/>
      <c r="AD112" s="553"/>
    </row>
    <row r="113" spans="1:30" ht="55.5" customHeight="1">
      <c r="A113" s="453"/>
      <c r="B113" s="452"/>
      <c r="C113" s="452"/>
      <c r="D113" s="453"/>
      <c r="E113" s="453"/>
      <c r="F113" s="453"/>
      <c r="G113" s="538"/>
      <c r="H113" s="614"/>
      <c r="I113" s="453"/>
      <c r="J113" s="453"/>
      <c r="K113" s="615"/>
      <c r="L113" s="631"/>
      <c r="M113" s="453"/>
      <c r="N113" s="453"/>
      <c r="O113" s="453"/>
      <c r="P113" s="452"/>
      <c r="Q113" s="268" t="s">
        <v>232</v>
      </c>
      <c r="R113" s="555" t="s">
        <v>427</v>
      </c>
      <c r="S113" s="585" t="s">
        <v>664</v>
      </c>
      <c r="T113" s="549">
        <v>1</v>
      </c>
      <c r="U113" s="549">
        <v>0</v>
      </c>
      <c r="V113" s="549">
        <v>0</v>
      </c>
      <c r="W113" s="597">
        <v>0</v>
      </c>
      <c r="X113" s="614">
        <v>1</v>
      </c>
      <c r="Y113" s="453">
        <v>0</v>
      </c>
      <c r="Z113" s="453">
        <v>0</v>
      </c>
      <c r="AA113" s="625">
        <v>0</v>
      </c>
      <c r="AB113" s="606">
        <v>5000000</v>
      </c>
      <c r="AC113" s="561" t="s">
        <v>266</v>
      </c>
      <c r="AD113" s="452"/>
    </row>
    <row r="114" spans="1:30" ht="39.950000000000003" customHeight="1">
      <c r="A114" s="453"/>
      <c r="B114" s="452"/>
      <c r="C114" s="452"/>
      <c r="D114" s="453"/>
      <c r="E114" s="453"/>
      <c r="F114" s="453"/>
      <c r="G114" s="538"/>
      <c r="H114" s="614"/>
      <c r="I114" s="453"/>
      <c r="J114" s="453"/>
      <c r="K114" s="615"/>
      <c r="L114" s="631"/>
      <c r="M114" s="453"/>
      <c r="N114" s="453"/>
      <c r="O114" s="453"/>
      <c r="P114" s="452"/>
      <c r="Q114" s="268" t="s">
        <v>233</v>
      </c>
      <c r="R114" s="555" t="s">
        <v>234</v>
      </c>
      <c r="S114" s="585" t="s">
        <v>242</v>
      </c>
      <c r="T114" s="549">
        <v>0</v>
      </c>
      <c r="U114" s="549">
        <v>0</v>
      </c>
      <c r="V114" s="549">
        <v>0</v>
      </c>
      <c r="W114" s="597">
        <v>65</v>
      </c>
      <c r="X114" s="616">
        <v>0</v>
      </c>
      <c r="Y114" s="549">
        <v>0</v>
      </c>
      <c r="Z114" s="549">
        <v>0</v>
      </c>
      <c r="AA114" s="625">
        <v>65</v>
      </c>
      <c r="AB114" s="606">
        <v>25250000</v>
      </c>
      <c r="AC114" s="561" t="s">
        <v>268</v>
      </c>
      <c r="AD114" s="452"/>
    </row>
    <row r="115" spans="1:30" ht="39.950000000000003" customHeight="1">
      <c r="A115" s="453"/>
      <c r="B115" s="452"/>
      <c r="C115" s="452"/>
      <c r="D115" s="453"/>
      <c r="E115" s="453"/>
      <c r="F115" s="453"/>
      <c r="G115" s="538"/>
      <c r="H115" s="614"/>
      <c r="I115" s="453"/>
      <c r="J115" s="453"/>
      <c r="K115" s="615"/>
      <c r="L115" s="631"/>
      <c r="M115" s="453"/>
      <c r="N115" s="453"/>
      <c r="O115" s="453"/>
      <c r="P115" s="452"/>
      <c r="Q115" s="268" t="s">
        <v>666</v>
      </c>
      <c r="R115" s="268" t="s">
        <v>631</v>
      </c>
      <c r="S115" s="578" t="s">
        <v>93</v>
      </c>
      <c r="T115" s="549">
        <v>0</v>
      </c>
      <c r="U115" s="549">
        <v>0</v>
      </c>
      <c r="V115" s="549">
        <v>0</v>
      </c>
      <c r="W115" s="602">
        <v>1</v>
      </c>
      <c r="X115" s="616">
        <v>0</v>
      </c>
      <c r="Y115" s="549">
        <v>0</v>
      </c>
      <c r="Z115" s="549">
        <v>0</v>
      </c>
      <c r="AA115" s="625">
        <v>1</v>
      </c>
      <c r="AB115" s="606">
        <v>37100000</v>
      </c>
      <c r="AC115" s="769" t="s">
        <v>671</v>
      </c>
      <c r="AD115" s="452"/>
    </row>
    <row r="116" spans="1:30" ht="39.950000000000003" customHeight="1">
      <c r="A116" s="453"/>
      <c r="B116" s="452"/>
      <c r="C116" s="452"/>
      <c r="D116" s="453"/>
      <c r="E116" s="453"/>
      <c r="F116" s="453"/>
      <c r="G116" s="538"/>
      <c r="H116" s="614"/>
      <c r="I116" s="453"/>
      <c r="J116" s="453"/>
      <c r="K116" s="615"/>
      <c r="L116" s="631"/>
      <c r="M116" s="453"/>
      <c r="N116" s="453"/>
      <c r="O116" s="453"/>
      <c r="P116" s="452"/>
      <c r="Q116" s="268" t="s">
        <v>661</v>
      </c>
      <c r="R116" s="268" t="s">
        <v>632</v>
      </c>
      <c r="S116" s="578" t="s">
        <v>665</v>
      </c>
      <c r="T116" s="549">
        <v>0</v>
      </c>
      <c r="U116" s="549">
        <v>0</v>
      </c>
      <c r="V116" s="549">
        <v>0</v>
      </c>
      <c r="W116" s="602">
        <v>4</v>
      </c>
      <c r="X116" s="616">
        <v>0</v>
      </c>
      <c r="Y116" s="549">
        <v>0</v>
      </c>
      <c r="Z116" s="549">
        <v>0</v>
      </c>
      <c r="AA116" s="625">
        <v>4</v>
      </c>
      <c r="AB116" s="606">
        <v>14840000</v>
      </c>
      <c r="AC116" s="770"/>
      <c r="AD116" s="452"/>
    </row>
    <row r="117" spans="1:30" ht="39.950000000000003" customHeight="1">
      <c r="A117" s="453"/>
      <c r="B117" s="452"/>
      <c r="C117" s="452"/>
      <c r="D117" s="453"/>
      <c r="E117" s="453"/>
      <c r="F117" s="453"/>
      <c r="G117" s="538"/>
      <c r="H117" s="614"/>
      <c r="I117" s="453"/>
      <c r="J117" s="453"/>
      <c r="K117" s="615"/>
      <c r="L117" s="631"/>
      <c r="M117" s="453"/>
      <c r="N117" s="453"/>
      <c r="O117" s="453"/>
      <c r="P117" s="452"/>
      <c r="Q117" s="268" t="s">
        <v>662</v>
      </c>
      <c r="R117" s="268" t="s">
        <v>633</v>
      </c>
      <c r="S117" s="578" t="s">
        <v>93</v>
      </c>
      <c r="T117" s="549">
        <v>0</v>
      </c>
      <c r="U117" s="549">
        <v>0</v>
      </c>
      <c r="V117" s="549">
        <v>0</v>
      </c>
      <c r="W117" s="602">
        <v>1</v>
      </c>
      <c r="X117" s="616">
        <v>0</v>
      </c>
      <c r="Y117" s="549">
        <v>0</v>
      </c>
      <c r="Z117" s="549">
        <v>0</v>
      </c>
      <c r="AA117" s="625">
        <v>1</v>
      </c>
      <c r="AB117" s="606">
        <v>86920000</v>
      </c>
      <c r="AC117" s="770"/>
      <c r="AD117" s="452"/>
    </row>
    <row r="118" spans="1:30" ht="39.950000000000003" customHeight="1">
      <c r="A118" s="453"/>
      <c r="B118" s="452"/>
      <c r="C118" s="452"/>
      <c r="D118" s="453"/>
      <c r="E118" s="453"/>
      <c r="F118" s="453"/>
      <c r="G118" s="538"/>
      <c r="H118" s="614"/>
      <c r="I118" s="453"/>
      <c r="J118" s="453"/>
      <c r="K118" s="615"/>
      <c r="L118" s="631"/>
      <c r="M118" s="453"/>
      <c r="N118" s="453"/>
      <c r="O118" s="453"/>
      <c r="P118" s="452"/>
      <c r="Q118" s="268" t="s">
        <v>663</v>
      </c>
      <c r="R118" s="268" t="s">
        <v>634</v>
      </c>
      <c r="S118" s="578" t="s">
        <v>93</v>
      </c>
      <c r="T118" s="549">
        <v>0</v>
      </c>
      <c r="U118" s="549">
        <v>0</v>
      </c>
      <c r="V118" s="549">
        <v>0</v>
      </c>
      <c r="W118" s="602">
        <v>10</v>
      </c>
      <c r="X118" s="616">
        <v>0</v>
      </c>
      <c r="Y118" s="549">
        <v>0</v>
      </c>
      <c r="Z118" s="549">
        <v>0</v>
      </c>
      <c r="AA118" s="625">
        <v>10</v>
      </c>
      <c r="AB118" s="606">
        <v>15000000</v>
      </c>
      <c r="AC118" s="770"/>
      <c r="AD118" s="452"/>
    </row>
    <row r="119" spans="1:30" ht="39.950000000000003" customHeight="1">
      <c r="A119" s="453"/>
      <c r="B119" s="452"/>
      <c r="C119" s="452"/>
      <c r="D119" s="453"/>
      <c r="E119" s="453"/>
      <c r="F119" s="453"/>
      <c r="G119" s="538"/>
      <c r="H119" s="614"/>
      <c r="I119" s="453"/>
      <c r="J119" s="453"/>
      <c r="K119" s="615"/>
      <c r="L119" s="631"/>
      <c r="M119" s="453"/>
      <c r="N119" s="453"/>
      <c r="O119" s="453"/>
      <c r="P119" s="452"/>
      <c r="Q119" s="268" t="s">
        <v>635</v>
      </c>
      <c r="R119" s="268" t="s">
        <v>636</v>
      </c>
      <c r="S119" s="578" t="s">
        <v>93</v>
      </c>
      <c r="T119" s="549">
        <v>0</v>
      </c>
      <c r="U119" s="549">
        <v>0</v>
      </c>
      <c r="V119" s="549">
        <v>0</v>
      </c>
      <c r="W119" s="602">
        <v>1</v>
      </c>
      <c r="X119" s="616">
        <v>0</v>
      </c>
      <c r="Y119" s="549">
        <v>0</v>
      </c>
      <c r="Z119" s="549">
        <v>0</v>
      </c>
      <c r="AA119" s="625">
        <v>1</v>
      </c>
      <c r="AB119" s="606">
        <v>21200000</v>
      </c>
      <c r="AC119" s="770"/>
      <c r="AD119" s="452"/>
    </row>
    <row r="120" spans="1:30" ht="39.950000000000003" customHeight="1">
      <c r="A120" s="453"/>
      <c r="B120" s="452"/>
      <c r="C120" s="452"/>
      <c r="D120" s="453"/>
      <c r="E120" s="453"/>
      <c r="F120" s="453"/>
      <c r="G120" s="538"/>
      <c r="H120" s="614"/>
      <c r="I120" s="453"/>
      <c r="J120" s="453"/>
      <c r="K120" s="615"/>
      <c r="L120" s="631"/>
      <c r="M120" s="453"/>
      <c r="N120" s="453"/>
      <c r="O120" s="453"/>
      <c r="P120" s="452"/>
      <c r="Q120" s="268" t="s">
        <v>637</v>
      </c>
      <c r="R120" s="268" t="s">
        <v>638</v>
      </c>
      <c r="S120" s="578" t="s">
        <v>470</v>
      </c>
      <c r="T120" s="549">
        <v>0</v>
      </c>
      <c r="U120" s="549">
        <v>0</v>
      </c>
      <c r="V120" s="549">
        <v>0</v>
      </c>
      <c r="W120" s="602">
        <v>5</v>
      </c>
      <c r="X120" s="616">
        <v>0</v>
      </c>
      <c r="Y120" s="549">
        <v>0</v>
      </c>
      <c r="Z120" s="549">
        <v>0</v>
      </c>
      <c r="AA120" s="625">
        <v>5</v>
      </c>
      <c r="AB120" s="606">
        <v>133560000</v>
      </c>
      <c r="AC120" s="770"/>
      <c r="AD120" s="452"/>
    </row>
    <row r="121" spans="1:30" ht="39.950000000000003" customHeight="1">
      <c r="A121" s="453"/>
      <c r="B121" s="452"/>
      <c r="C121" s="452"/>
      <c r="D121" s="453"/>
      <c r="E121" s="453"/>
      <c r="F121" s="453"/>
      <c r="G121" s="538"/>
      <c r="H121" s="614"/>
      <c r="I121" s="453"/>
      <c r="J121" s="453"/>
      <c r="K121" s="615"/>
      <c r="L121" s="631"/>
      <c r="M121" s="453"/>
      <c r="N121" s="453"/>
      <c r="O121" s="453"/>
      <c r="P121" s="452"/>
      <c r="Q121" s="268" t="s">
        <v>639</v>
      </c>
      <c r="R121" s="268" t="s">
        <v>640</v>
      </c>
      <c r="S121" s="578" t="s">
        <v>470</v>
      </c>
      <c r="T121" s="549">
        <v>0</v>
      </c>
      <c r="U121" s="549">
        <v>0</v>
      </c>
      <c r="V121" s="549">
        <v>0</v>
      </c>
      <c r="W121" s="602">
        <v>2</v>
      </c>
      <c r="X121" s="616">
        <v>0</v>
      </c>
      <c r="Y121" s="549">
        <v>0</v>
      </c>
      <c r="Z121" s="549">
        <v>0</v>
      </c>
      <c r="AA121" s="625">
        <v>2</v>
      </c>
      <c r="AB121" s="606">
        <v>27560000</v>
      </c>
      <c r="AC121" s="770"/>
      <c r="AD121" s="452"/>
    </row>
    <row r="122" spans="1:30" ht="39.950000000000003" customHeight="1">
      <c r="A122" s="453"/>
      <c r="B122" s="452"/>
      <c r="C122" s="452"/>
      <c r="D122" s="453"/>
      <c r="E122" s="453"/>
      <c r="F122" s="453"/>
      <c r="G122" s="538"/>
      <c r="H122" s="614"/>
      <c r="I122" s="453"/>
      <c r="J122" s="453"/>
      <c r="K122" s="615"/>
      <c r="L122" s="631"/>
      <c r="M122" s="453"/>
      <c r="N122" s="453"/>
      <c r="O122" s="453"/>
      <c r="P122" s="452"/>
      <c r="Q122" s="268" t="s">
        <v>641</v>
      </c>
      <c r="R122" s="268" t="s">
        <v>631</v>
      </c>
      <c r="S122" s="578" t="s">
        <v>93</v>
      </c>
      <c r="T122" s="549">
        <v>0</v>
      </c>
      <c r="U122" s="549">
        <v>0</v>
      </c>
      <c r="V122" s="549">
        <v>0</v>
      </c>
      <c r="W122" s="602">
        <v>1</v>
      </c>
      <c r="X122" s="616">
        <v>0</v>
      </c>
      <c r="Y122" s="549">
        <v>0</v>
      </c>
      <c r="Z122" s="549">
        <v>0</v>
      </c>
      <c r="AA122" s="625">
        <v>1</v>
      </c>
      <c r="AB122" s="606">
        <v>29468000</v>
      </c>
      <c r="AC122" s="770"/>
      <c r="AD122" s="452"/>
    </row>
    <row r="123" spans="1:30" ht="39.950000000000003" customHeight="1">
      <c r="A123" s="453"/>
      <c r="B123" s="452"/>
      <c r="C123" s="452"/>
      <c r="D123" s="453"/>
      <c r="E123" s="453"/>
      <c r="F123" s="453"/>
      <c r="G123" s="538"/>
      <c r="H123" s="614"/>
      <c r="I123" s="453"/>
      <c r="J123" s="453"/>
      <c r="K123" s="615"/>
      <c r="L123" s="631"/>
      <c r="M123" s="453"/>
      <c r="N123" s="453"/>
      <c r="O123" s="453"/>
      <c r="P123" s="452"/>
      <c r="Q123" s="268" t="s">
        <v>642</v>
      </c>
      <c r="R123" s="268" t="s">
        <v>638</v>
      </c>
      <c r="S123" s="578" t="s">
        <v>470</v>
      </c>
      <c r="T123" s="549">
        <v>0</v>
      </c>
      <c r="U123" s="549">
        <v>0</v>
      </c>
      <c r="V123" s="549">
        <v>0</v>
      </c>
      <c r="W123" s="602">
        <v>4</v>
      </c>
      <c r="X123" s="616">
        <v>0</v>
      </c>
      <c r="Y123" s="549">
        <v>0</v>
      </c>
      <c r="Z123" s="549">
        <v>0</v>
      </c>
      <c r="AA123" s="625">
        <v>4</v>
      </c>
      <c r="AB123" s="606">
        <v>84800000</v>
      </c>
      <c r="AC123" s="770"/>
      <c r="AD123" s="452"/>
    </row>
    <row r="124" spans="1:30" ht="39.950000000000003" customHeight="1">
      <c r="A124" s="453"/>
      <c r="B124" s="452"/>
      <c r="C124" s="452"/>
      <c r="D124" s="453"/>
      <c r="E124" s="453"/>
      <c r="F124" s="453"/>
      <c r="G124" s="538"/>
      <c r="H124" s="614"/>
      <c r="I124" s="453"/>
      <c r="J124" s="453"/>
      <c r="K124" s="615"/>
      <c r="L124" s="631"/>
      <c r="M124" s="453"/>
      <c r="N124" s="453"/>
      <c r="O124" s="453"/>
      <c r="P124" s="452"/>
      <c r="Q124" s="268" t="s">
        <v>643</v>
      </c>
      <c r="R124" s="268" t="s">
        <v>640</v>
      </c>
      <c r="S124" s="578" t="s">
        <v>470</v>
      </c>
      <c r="T124" s="549">
        <v>0</v>
      </c>
      <c r="U124" s="549">
        <v>0</v>
      </c>
      <c r="V124" s="549">
        <v>0</v>
      </c>
      <c r="W124" s="602">
        <v>3</v>
      </c>
      <c r="X124" s="616">
        <v>0</v>
      </c>
      <c r="Y124" s="549">
        <v>0</v>
      </c>
      <c r="Z124" s="549">
        <v>0</v>
      </c>
      <c r="AA124" s="625">
        <v>3</v>
      </c>
      <c r="AB124" s="606">
        <v>68900000</v>
      </c>
      <c r="AC124" s="770"/>
      <c r="AD124" s="452"/>
    </row>
    <row r="125" spans="1:30" ht="39.950000000000003" customHeight="1">
      <c r="A125" s="453"/>
      <c r="B125" s="452"/>
      <c r="C125" s="452"/>
      <c r="D125" s="453"/>
      <c r="E125" s="453"/>
      <c r="F125" s="453"/>
      <c r="G125" s="538"/>
      <c r="H125" s="614"/>
      <c r="I125" s="453"/>
      <c r="J125" s="453"/>
      <c r="K125" s="615"/>
      <c r="L125" s="631"/>
      <c r="M125" s="453"/>
      <c r="N125" s="453"/>
      <c r="O125" s="453"/>
      <c r="P125" s="452"/>
      <c r="Q125" s="268" t="s">
        <v>644</v>
      </c>
      <c r="R125" s="268" t="s">
        <v>645</v>
      </c>
      <c r="S125" s="578" t="s">
        <v>93</v>
      </c>
      <c r="T125" s="549">
        <v>0</v>
      </c>
      <c r="U125" s="549">
        <v>0</v>
      </c>
      <c r="V125" s="549">
        <v>0</v>
      </c>
      <c r="W125" s="602">
        <v>1</v>
      </c>
      <c r="X125" s="616">
        <v>0</v>
      </c>
      <c r="Y125" s="549">
        <v>0</v>
      </c>
      <c r="Z125" s="549">
        <v>0</v>
      </c>
      <c r="AA125" s="625">
        <v>1</v>
      </c>
      <c r="AB125" s="606">
        <v>15900000</v>
      </c>
      <c r="AC125" s="770"/>
      <c r="AD125" s="452"/>
    </row>
    <row r="126" spans="1:30" ht="39.950000000000003" customHeight="1">
      <c r="A126" s="453"/>
      <c r="B126" s="452"/>
      <c r="C126" s="452"/>
      <c r="D126" s="453"/>
      <c r="E126" s="453"/>
      <c r="F126" s="453"/>
      <c r="G126" s="538"/>
      <c r="H126" s="614"/>
      <c r="I126" s="453"/>
      <c r="J126" s="453"/>
      <c r="K126" s="615"/>
      <c r="L126" s="631"/>
      <c r="M126" s="453"/>
      <c r="N126" s="453"/>
      <c r="O126" s="453"/>
      <c r="P126" s="452"/>
      <c r="Q126" s="268" t="s">
        <v>646</v>
      </c>
      <c r="R126" s="268" t="s">
        <v>636</v>
      </c>
      <c r="S126" s="578" t="s">
        <v>93</v>
      </c>
      <c r="T126" s="549">
        <v>0</v>
      </c>
      <c r="U126" s="549">
        <v>0</v>
      </c>
      <c r="V126" s="549">
        <v>0</v>
      </c>
      <c r="W126" s="602">
        <v>2</v>
      </c>
      <c r="X126" s="616">
        <v>0</v>
      </c>
      <c r="Y126" s="549">
        <v>0</v>
      </c>
      <c r="Z126" s="549">
        <v>0</v>
      </c>
      <c r="AA126" s="625">
        <v>2</v>
      </c>
      <c r="AB126" s="606">
        <v>63600000</v>
      </c>
      <c r="AC126" s="770"/>
      <c r="AD126" s="452"/>
    </row>
    <row r="127" spans="1:30" ht="39.950000000000003" customHeight="1">
      <c r="A127" s="453"/>
      <c r="B127" s="452"/>
      <c r="C127" s="452"/>
      <c r="D127" s="453"/>
      <c r="E127" s="453"/>
      <c r="F127" s="453"/>
      <c r="G127" s="538"/>
      <c r="H127" s="614"/>
      <c r="I127" s="453"/>
      <c r="J127" s="453"/>
      <c r="K127" s="615"/>
      <c r="L127" s="631"/>
      <c r="M127" s="453"/>
      <c r="N127" s="453"/>
      <c r="O127" s="453"/>
      <c r="P127" s="452"/>
      <c r="Q127" s="268" t="s">
        <v>647</v>
      </c>
      <c r="R127" s="268" t="s">
        <v>648</v>
      </c>
      <c r="S127" s="578" t="s">
        <v>470</v>
      </c>
      <c r="T127" s="549">
        <v>0</v>
      </c>
      <c r="U127" s="549">
        <v>0</v>
      </c>
      <c r="V127" s="549">
        <v>0</v>
      </c>
      <c r="W127" s="602">
        <v>1</v>
      </c>
      <c r="X127" s="616">
        <v>0</v>
      </c>
      <c r="Y127" s="549">
        <v>0</v>
      </c>
      <c r="Z127" s="549">
        <v>0</v>
      </c>
      <c r="AA127" s="625">
        <v>1</v>
      </c>
      <c r="AB127" s="606">
        <v>37100000</v>
      </c>
      <c r="AC127" s="770"/>
      <c r="AD127" s="452"/>
    </row>
    <row r="128" spans="1:30" ht="39.950000000000003" customHeight="1">
      <c r="A128" s="453"/>
      <c r="B128" s="452"/>
      <c r="C128" s="452"/>
      <c r="D128" s="453"/>
      <c r="E128" s="453"/>
      <c r="F128" s="453"/>
      <c r="G128" s="538"/>
      <c r="H128" s="614"/>
      <c r="I128" s="453"/>
      <c r="J128" s="453"/>
      <c r="K128" s="615"/>
      <c r="L128" s="631"/>
      <c r="M128" s="453"/>
      <c r="N128" s="453"/>
      <c r="O128" s="453"/>
      <c r="P128" s="452"/>
      <c r="Q128" s="268" t="s">
        <v>649</v>
      </c>
      <c r="R128" s="268" t="s">
        <v>650</v>
      </c>
      <c r="S128" s="578" t="s">
        <v>470</v>
      </c>
      <c r="T128" s="549">
        <v>0</v>
      </c>
      <c r="U128" s="549">
        <v>0</v>
      </c>
      <c r="V128" s="549">
        <v>0</v>
      </c>
      <c r="W128" s="602">
        <v>1</v>
      </c>
      <c r="X128" s="616">
        <v>0</v>
      </c>
      <c r="Y128" s="549">
        <v>0</v>
      </c>
      <c r="Z128" s="549">
        <v>0</v>
      </c>
      <c r="AA128" s="625">
        <v>1</v>
      </c>
      <c r="AB128" s="606">
        <v>37100000</v>
      </c>
      <c r="AC128" s="770"/>
      <c r="AD128" s="452"/>
    </row>
    <row r="129" spans="1:31" ht="39.950000000000003" customHeight="1">
      <c r="A129" s="453"/>
      <c r="B129" s="452"/>
      <c r="C129" s="452"/>
      <c r="D129" s="453"/>
      <c r="E129" s="453"/>
      <c r="F129" s="453"/>
      <c r="G129" s="538"/>
      <c r="H129" s="614"/>
      <c r="I129" s="453"/>
      <c r="J129" s="453"/>
      <c r="K129" s="615"/>
      <c r="L129" s="631"/>
      <c r="M129" s="453"/>
      <c r="N129" s="453"/>
      <c r="O129" s="453"/>
      <c r="P129" s="452"/>
      <c r="Q129" s="268" t="s">
        <v>651</v>
      </c>
      <c r="R129" s="268" t="s">
        <v>645</v>
      </c>
      <c r="S129" s="578" t="s">
        <v>93</v>
      </c>
      <c r="T129" s="549">
        <v>0</v>
      </c>
      <c r="U129" s="549">
        <v>0</v>
      </c>
      <c r="V129" s="549">
        <v>0</v>
      </c>
      <c r="W129" s="602">
        <v>1</v>
      </c>
      <c r="X129" s="616">
        <v>0</v>
      </c>
      <c r="Y129" s="549">
        <v>0</v>
      </c>
      <c r="Z129" s="549">
        <v>0</v>
      </c>
      <c r="AA129" s="625">
        <v>1</v>
      </c>
      <c r="AB129" s="606">
        <v>16960000</v>
      </c>
      <c r="AC129" s="770"/>
      <c r="AD129" s="452"/>
    </row>
    <row r="130" spans="1:31" ht="39.950000000000003" customHeight="1">
      <c r="A130" s="453"/>
      <c r="B130" s="452"/>
      <c r="C130" s="452"/>
      <c r="D130" s="453"/>
      <c r="E130" s="453"/>
      <c r="F130" s="453"/>
      <c r="G130" s="538"/>
      <c r="H130" s="614"/>
      <c r="I130" s="453"/>
      <c r="J130" s="453"/>
      <c r="K130" s="615"/>
      <c r="L130" s="631"/>
      <c r="M130" s="453"/>
      <c r="N130" s="453"/>
      <c r="O130" s="453"/>
      <c r="P130" s="452"/>
      <c r="Q130" s="268" t="s">
        <v>652</v>
      </c>
      <c r="R130" s="268" t="s">
        <v>653</v>
      </c>
      <c r="S130" s="578" t="s">
        <v>93</v>
      </c>
      <c r="T130" s="549">
        <v>0</v>
      </c>
      <c r="U130" s="549">
        <v>0</v>
      </c>
      <c r="V130" s="549">
        <v>0</v>
      </c>
      <c r="W130" s="602">
        <v>27</v>
      </c>
      <c r="X130" s="616">
        <v>0</v>
      </c>
      <c r="Y130" s="549">
        <v>0</v>
      </c>
      <c r="Z130" s="549">
        <v>0</v>
      </c>
      <c r="AA130" s="625">
        <v>27</v>
      </c>
      <c r="AB130" s="606">
        <v>76400000</v>
      </c>
      <c r="AC130" s="770"/>
      <c r="AD130" s="452"/>
    </row>
    <row r="131" spans="1:31" ht="39.950000000000003" customHeight="1">
      <c r="A131" s="453"/>
      <c r="B131" s="452"/>
      <c r="C131" s="452"/>
      <c r="D131" s="453"/>
      <c r="E131" s="453"/>
      <c r="F131" s="453"/>
      <c r="G131" s="538"/>
      <c r="H131" s="614"/>
      <c r="I131" s="453"/>
      <c r="J131" s="453"/>
      <c r="K131" s="615"/>
      <c r="L131" s="631"/>
      <c r="M131" s="453"/>
      <c r="N131" s="453"/>
      <c r="O131" s="453"/>
      <c r="P131" s="452"/>
      <c r="Q131" s="268" t="s">
        <v>654</v>
      </c>
      <c r="R131" s="268" t="s">
        <v>645</v>
      </c>
      <c r="S131" s="578" t="s">
        <v>470</v>
      </c>
      <c r="T131" s="549">
        <v>0</v>
      </c>
      <c r="U131" s="549">
        <v>0</v>
      </c>
      <c r="V131" s="549">
        <v>0</v>
      </c>
      <c r="W131" s="602">
        <v>1</v>
      </c>
      <c r="X131" s="616">
        <v>0</v>
      </c>
      <c r="Y131" s="549">
        <v>0</v>
      </c>
      <c r="Z131" s="549">
        <v>0</v>
      </c>
      <c r="AA131" s="625">
        <v>1</v>
      </c>
      <c r="AB131" s="606">
        <v>22260000</v>
      </c>
      <c r="AC131" s="770"/>
      <c r="AD131" s="452"/>
    </row>
    <row r="132" spans="1:31" ht="39.950000000000003" customHeight="1">
      <c r="A132" s="453"/>
      <c r="B132" s="452"/>
      <c r="C132" s="452"/>
      <c r="D132" s="453"/>
      <c r="E132" s="453"/>
      <c r="F132" s="453"/>
      <c r="G132" s="538"/>
      <c r="H132" s="614"/>
      <c r="I132" s="453"/>
      <c r="J132" s="453"/>
      <c r="K132" s="615"/>
      <c r="L132" s="631"/>
      <c r="M132" s="453"/>
      <c r="N132" s="453"/>
      <c r="O132" s="453"/>
      <c r="P132" s="452"/>
      <c r="Q132" s="268" t="s">
        <v>655</v>
      </c>
      <c r="R132" s="268" t="s">
        <v>656</v>
      </c>
      <c r="S132" s="578" t="s">
        <v>93</v>
      </c>
      <c r="T132" s="549">
        <v>0</v>
      </c>
      <c r="U132" s="549">
        <v>0</v>
      </c>
      <c r="V132" s="549">
        <v>0</v>
      </c>
      <c r="W132" s="602">
        <v>10</v>
      </c>
      <c r="X132" s="616">
        <v>0</v>
      </c>
      <c r="Y132" s="549">
        <v>0</v>
      </c>
      <c r="Z132" s="549">
        <v>0</v>
      </c>
      <c r="AA132" s="625">
        <v>10</v>
      </c>
      <c r="AB132" s="606">
        <v>15000000</v>
      </c>
      <c r="AC132" s="770"/>
      <c r="AD132" s="452"/>
    </row>
    <row r="133" spans="1:31" ht="39.950000000000003" customHeight="1">
      <c r="A133" s="453"/>
      <c r="B133" s="452"/>
      <c r="C133" s="452"/>
      <c r="D133" s="453"/>
      <c r="E133" s="453"/>
      <c r="F133" s="453"/>
      <c r="G133" s="538"/>
      <c r="H133" s="614"/>
      <c r="I133" s="453"/>
      <c r="J133" s="453"/>
      <c r="K133" s="615"/>
      <c r="L133" s="631"/>
      <c r="M133" s="453"/>
      <c r="N133" s="453"/>
      <c r="O133" s="453"/>
      <c r="P133" s="452"/>
      <c r="Q133" s="268" t="s">
        <v>657</v>
      </c>
      <c r="R133" s="268" t="s">
        <v>658</v>
      </c>
      <c r="S133" s="578" t="s">
        <v>93</v>
      </c>
      <c r="T133" s="549">
        <v>0</v>
      </c>
      <c r="U133" s="549">
        <v>0</v>
      </c>
      <c r="V133" s="549">
        <v>0</v>
      </c>
      <c r="W133" s="602">
        <v>1</v>
      </c>
      <c r="X133" s="616">
        <v>0</v>
      </c>
      <c r="Y133" s="549">
        <v>0</v>
      </c>
      <c r="Z133" s="549">
        <v>0</v>
      </c>
      <c r="AA133" s="625">
        <v>1</v>
      </c>
      <c r="AB133" s="606">
        <v>11000000</v>
      </c>
      <c r="AC133" s="770"/>
      <c r="AD133" s="452"/>
    </row>
    <row r="134" spans="1:31" ht="39.950000000000003" customHeight="1">
      <c r="A134" s="453"/>
      <c r="B134" s="452"/>
      <c r="C134" s="452"/>
      <c r="D134" s="453"/>
      <c r="E134" s="453"/>
      <c r="F134" s="453"/>
      <c r="G134" s="538"/>
      <c r="H134" s="614"/>
      <c r="I134" s="453"/>
      <c r="J134" s="453"/>
      <c r="K134" s="615"/>
      <c r="L134" s="631"/>
      <c r="M134" s="453"/>
      <c r="N134" s="453"/>
      <c r="O134" s="453"/>
      <c r="P134" s="452"/>
      <c r="Q134" s="268" t="s">
        <v>659</v>
      </c>
      <c r="R134" s="268" t="s">
        <v>660</v>
      </c>
      <c r="S134" s="578" t="s">
        <v>665</v>
      </c>
      <c r="T134" s="549">
        <v>0</v>
      </c>
      <c r="U134" s="549">
        <v>0</v>
      </c>
      <c r="V134" s="549">
        <v>0</v>
      </c>
      <c r="W134" s="602">
        <v>9</v>
      </c>
      <c r="X134" s="616">
        <v>0</v>
      </c>
      <c r="Y134" s="549">
        <v>0</v>
      </c>
      <c r="Z134" s="549">
        <v>0</v>
      </c>
      <c r="AA134" s="625">
        <v>9</v>
      </c>
      <c r="AB134" s="606">
        <v>47250000</v>
      </c>
      <c r="AC134" s="771"/>
      <c r="AD134" s="452"/>
    </row>
    <row r="135" spans="1:31" ht="39.950000000000003" customHeight="1">
      <c r="A135" s="453"/>
      <c r="B135" s="452"/>
      <c r="C135" s="452"/>
      <c r="D135" s="453"/>
      <c r="E135" s="453"/>
      <c r="F135" s="453"/>
      <c r="G135" s="538"/>
      <c r="H135" s="614"/>
      <c r="I135" s="453"/>
      <c r="J135" s="453"/>
      <c r="K135" s="615"/>
      <c r="L135" s="631"/>
      <c r="M135" s="453"/>
      <c r="N135" s="453"/>
      <c r="O135" s="453"/>
      <c r="P135" s="452"/>
      <c r="Q135" s="268"/>
      <c r="R135" s="268"/>
      <c r="S135" s="578"/>
      <c r="T135" s="549"/>
      <c r="U135" s="549"/>
      <c r="V135" s="549"/>
      <c r="W135" s="602"/>
      <c r="X135" s="616"/>
      <c r="Y135" s="549"/>
      <c r="Z135" s="549"/>
      <c r="AA135" s="625"/>
      <c r="AB135" s="606"/>
      <c r="AC135" s="640"/>
      <c r="AD135" s="452"/>
    </row>
    <row r="136" spans="1:31" ht="39.950000000000003" customHeight="1">
      <c r="A136" s="453"/>
      <c r="B136" s="452"/>
      <c r="C136" s="452"/>
      <c r="D136" s="453"/>
      <c r="E136" s="453"/>
      <c r="F136" s="453"/>
      <c r="G136" s="538"/>
      <c r="H136" s="614"/>
      <c r="I136" s="453"/>
      <c r="J136" s="453"/>
      <c r="K136" s="615"/>
      <c r="L136" s="631"/>
      <c r="M136" s="453"/>
      <c r="N136" s="453"/>
      <c r="O136" s="453"/>
      <c r="P136" s="452"/>
      <c r="Q136" s="543"/>
      <c r="R136" s="548"/>
      <c r="S136" s="560"/>
      <c r="T136" s="549"/>
      <c r="U136" s="549"/>
      <c r="V136" s="549"/>
      <c r="W136" s="597"/>
      <c r="X136" s="614"/>
      <c r="Y136" s="453"/>
      <c r="Z136" s="453"/>
      <c r="AA136" s="615"/>
      <c r="AB136" s="606"/>
      <c r="AC136" s="453"/>
      <c r="AD136" s="452"/>
    </row>
    <row r="137" spans="1:31" ht="88.5" customHeight="1">
      <c r="A137" s="574">
        <v>7</v>
      </c>
      <c r="B137" s="474" t="s">
        <v>431</v>
      </c>
      <c r="C137" s="554" t="s">
        <v>432</v>
      </c>
      <c r="D137" s="474">
        <v>25</v>
      </c>
      <c r="E137" s="474">
        <v>25</v>
      </c>
      <c r="F137" s="474">
        <v>25</v>
      </c>
      <c r="G137" s="600">
        <v>25</v>
      </c>
      <c r="H137" s="620">
        <v>25</v>
      </c>
      <c r="I137" s="474">
        <v>25</v>
      </c>
      <c r="J137" s="474">
        <v>25</v>
      </c>
      <c r="K137" s="621">
        <v>25</v>
      </c>
      <c r="L137" s="632">
        <f>H137/D137*100</f>
        <v>100</v>
      </c>
      <c r="M137" s="474">
        <f t="shared" ref="M137:O137" si="13">I137/E137*100</f>
        <v>100</v>
      </c>
      <c r="N137" s="474">
        <f t="shared" si="13"/>
        <v>100</v>
      </c>
      <c r="O137" s="474">
        <f t="shared" si="13"/>
        <v>100</v>
      </c>
      <c r="P137" s="576" t="s">
        <v>243</v>
      </c>
      <c r="Q137" s="474"/>
      <c r="R137" s="474"/>
      <c r="S137" s="570"/>
      <c r="T137" s="583"/>
      <c r="U137" s="583"/>
      <c r="V137" s="583"/>
      <c r="W137" s="603"/>
      <c r="X137" s="618"/>
      <c r="Y137" s="552"/>
      <c r="Z137" s="552"/>
      <c r="AA137" s="619"/>
      <c r="AB137" s="607">
        <f>SUM(AB138:AB139)</f>
        <v>96500000</v>
      </c>
      <c r="AC137" s="552"/>
      <c r="AD137" s="553"/>
    </row>
    <row r="138" spans="1:31" ht="39.950000000000003" customHeight="1">
      <c r="A138" s="453"/>
      <c r="B138" s="452"/>
      <c r="C138" s="452"/>
      <c r="D138" s="453"/>
      <c r="E138" s="453"/>
      <c r="F138" s="453"/>
      <c r="G138" s="538"/>
      <c r="H138" s="614"/>
      <c r="I138" s="453"/>
      <c r="J138" s="453"/>
      <c r="K138" s="615"/>
      <c r="L138" s="631"/>
      <c r="M138" s="453"/>
      <c r="N138" s="453"/>
      <c r="O138" s="453"/>
      <c r="P138" s="534"/>
      <c r="Q138" s="437" t="s">
        <v>527</v>
      </c>
      <c r="R138" s="486" t="s">
        <v>528</v>
      </c>
      <c r="S138" s="560"/>
      <c r="T138" s="549">
        <v>15</v>
      </c>
      <c r="U138" s="549">
        <v>15</v>
      </c>
      <c r="V138" s="549">
        <v>15</v>
      </c>
      <c r="W138" s="597">
        <v>15</v>
      </c>
      <c r="X138" s="614">
        <v>15</v>
      </c>
      <c r="Y138" s="453">
        <v>15</v>
      </c>
      <c r="Z138" s="453">
        <v>15</v>
      </c>
      <c r="AA138" s="615">
        <v>15</v>
      </c>
      <c r="AB138" s="606">
        <v>36500000</v>
      </c>
      <c r="AC138" s="639" t="s">
        <v>669</v>
      </c>
      <c r="AD138" s="452"/>
    </row>
    <row r="139" spans="1:31" ht="39.950000000000003" customHeight="1">
      <c r="A139" s="453"/>
      <c r="B139" s="452"/>
      <c r="C139" s="452"/>
      <c r="D139" s="453"/>
      <c r="E139" s="453"/>
      <c r="F139" s="453"/>
      <c r="G139" s="538"/>
      <c r="H139" s="614"/>
      <c r="I139" s="453"/>
      <c r="J139" s="453"/>
      <c r="K139" s="615"/>
      <c r="L139" s="631"/>
      <c r="M139" s="453"/>
      <c r="N139" s="453"/>
      <c r="O139" s="453"/>
      <c r="P139" s="534"/>
      <c r="Q139" s="530" t="s">
        <v>246</v>
      </c>
      <c r="R139" s="586" t="s">
        <v>247</v>
      </c>
      <c r="S139" s="560"/>
      <c r="T139" s="637">
        <v>1</v>
      </c>
      <c r="U139" s="637">
        <v>1</v>
      </c>
      <c r="V139" s="637">
        <v>1</v>
      </c>
      <c r="W139" s="638">
        <v>1</v>
      </c>
      <c r="X139" s="614">
        <v>1</v>
      </c>
      <c r="Y139" s="453">
        <v>1</v>
      </c>
      <c r="Z139" s="453">
        <v>1</v>
      </c>
      <c r="AA139" s="615">
        <v>1</v>
      </c>
      <c r="AB139" s="606">
        <v>60000000</v>
      </c>
      <c r="AC139" s="561" t="s">
        <v>270</v>
      </c>
      <c r="AD139" s="452"/>
    </row>
    <row r="140" spans="1:31" ht="39.950000000000003" customHeight="1">
      <c r="A140" s="453"/>
      <c r="B140" s="452"/>
      <c r="C140" s="452"/>
      <c r="D140" s="453"/>
      <c r="E140" s="453"/>
      <c r="F140" s="453"/>
      <c r="G140" s="538"/>
      <c r="H140" s="614"/>
      <c r="I140" s="453"/>
      <c r="J140" s="453"/>
      <c r="K140" s="615"/>
      <c r="L140" s="631"/>
      <c r="M140" s="453"/>
      <c r="N140" s="453"/>
      <c r="O140" s="453"/>
      <c r="P140" s="452"/>
      <c r="Q140" s="543"/>
      <c r="R140" s="548"/>
      <c r="S140" s="560"/>
      <c r="T140" s="550"/>
      <c r="U140" s="550"/>
      <c r="V140" s="550"/>
      <c r="W140" s="599"/>
      <c r="X140" s="614"/>
      <c r="Y140" s="453"/>
      <c r="Z140" s="453"/>
      <c r="AA140" s="615"/>
      <c r="AB140" s="606"/>
      <c r="AC140" s="453"/>
      <c r="AD140" s="452"/>
    </row>
    <row r="142" spans="1:31" ht="19.5" customHeight="1">
      <c r="AA142" s="772" t="s">
        <v>672</v>
      </c>
      <c r="AB142" s="772"/>
      <c r="AC142" s="772"/>
      <c r="AD142" s="772"/>
      <c r="AE142" s="772"/>
    </row>
    <row r="143" spans="1:31" ht="31.5" customHeight="1">
      <c r="AA143" s="773" t="s">
        <v>274</v>
      </c>
      <c r="AB143" s="773"/>
      <c r="AC143" s="773"/>
      <c r="AD143" s="773"/>
      <c r="AE143" s="773"/>
    </row>
    <row r="144" spans="1:31" ht="25.5" customHeight="1">
      <c r="AA144" s="641"/>
      <c r="AB144" s="641"/>
      <c r="AC144" s="641"/>
      <c r="AD144" s="641"/>
      <c r="AE144" s="641"/>
    </row>
    <row r="145" spans="27:31" ht="25.5" customHeight="1">
      <c r="AA145" s="642"/>
      <c r="AB145" s="643"/>
      <c r="AC145" s="643"/>
      <c r="AD145" s="643"/>
      <c r="AE145" s="643"/>
    </row>
    <row r="146" spans="27:31" ht="25.5" customHeight="1">
      <c r="AA146" s="644" t="s">
        <v>560</v>
      </c>
      <c r="AB146" s="643"/>
      <c r="AC146" s="643"/>
      <c r="AD146" s="643"/>
      <c r="AE146" s="643"/>
    </row>
    <row r="147" spans="27:31" ht="22.5" customHeight="1">
      <c r="AA147" s="774" t="s">
        <v>276</v>
      </c>
      <c r="AB147" s="774"/>
      <c r="AC147" s="774"/>
      <c r="AD147" s="774"/>
      <c r="AE147" s="643"/>
    </row>
    <row r="148" spans="27:31" ht="23.25" customHeight="1">
      <c r="AA148" s="774" t="s">
        <v>282</v>
      </c>
      <c r="AB148" s="774"/>
      <c r="AC148" s="774"/>
      <c r="AD148" s="774"/>
      <c r="AE148" s="774"/>
    </row>
  </sheetData>
  <mergeCells count="59">
    <mergeCell ref="A6:A7"/>
    <mergeCell ref="B6:B7"/>
    <mergeCell ref="C6:C7"/>
    <mergeCell ref="S6:S7"/>
    <mergeCell ref="X6:X7"/>
    <mergeCell ref="D6:D7"/>
    <mergeCell ref="E6:E7"/>
    <mergeCell ref="AC2:AC4"/>
    <mergeCell ref="L2:O3"/>
    <mergeCell ref="T2:W3"/>
    <mergeCell ref="AB2:AB4"/>
    <mergeCell ref="Y6:Y7"/>
    <mergeCell ref="Z6:Z7"/>
    <mergeCell ref="T6:T7"/>
    <mergeCell ref="U6:U7"/>
    <mergeCell ref="V6:V7"/>
    <mergeCell ref="W6:W7"/>
    <mergeCell ref="AC32:AC37"/>
    <mergeCell ref="AC24:AC28"/>
    <mergeCell ref="AA6:AA7"/>
    <mergeCell ref="AC40:AC41"/>
    <mergeCell ref="A1:AD1"/>
    <mergeCell ref="A2:A4"/>
    <mergeCell ref="B2:B4"/>
    <mergeCell ref="C2:C4"/>
    <mergeCell ref="D2:G3"/>
    <mergeCell ref="P2:P4"/>
    <mergeCell ref="Q2:Q4"/>
    <mergeCell ref="R2:R4"/>
    <mergeCell ref="S2:S4"/>
    <mergeCell ref="X2:AA3"/>
    <mergeCell ref="AD2:AD4"/>
    <mergeCell ref="H2:K3"/>
    <mergeCell ref="AC44:AC49"/>
    <mergeCell ref="F6:F7"/>
    <mergeCell ref="G6:G7"/>
    <mergeCell ref="AC6:AC7"/>
    <mergeCell ref="AB6:AB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  <mergeCell ref="AC9:AC23"/>
    <mergeCell ref="AC56:AC57"/>
    <mergeCell ref="AC59:AC60"/>
    <mergeCell ref="AC61:AC62"/>
    <mergeCell ref="AC63:AC82"/>
    <mergeCell ref="AC83:AC110"/>
    <mergeCell ref="AC115:AC134"/>
    <mergeCell ref="AA142:AE142"/>
    <mergeCell ref="AA143:AE143"/>
    <mergeCell ref="AA147:AD147"/>
    <mergeCell ref="AA148:AE148"/>
  </mergeCells>
  <pageMargins left="0.39370078740157483" right="0.39370078740157483" top="0.59055118110236227" bottom="0.59055118110236227" header="0.31496062992125984" footer="0.31496062992125984"/>
  <pageSetup paperSize="9" scale="4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8"/>
  <sheetViews>
    <sheetView view="pageBreakPreview" topLeftCell="A13" zoomScale="80" zoomScaleNormal="83" zoomScaleSheetLayoutView="80" zoomScalePageLayoutView="78" workbookViewId="0">
      <selection activeCell="P8" sqref="P8:P23"/>
    </sheetView>
  </sheetViews>
  <sheetFormatPr defaultColWidth="10.97265625" defaultRowHeight="53.1" customHeight="1"/>
  <cols>
    <col min="1" max="1" width="8.01171875" style="441" customWidth="1"/>
    <col min="2" max="2" width="19.60546875" style="490" customWidth="1"/>
    <col min="3" max="3" width="20.34375" style="490" customWidth="1"/>
    <col min="4" max="4" width="6.0390625" style="441" bestFit="1" customWidth="1"/>
    <col min="5" max="7" width="5.79296875" style="441" bestFit="1" customWidth="1"/>
    <col min="8" max="8" width="16.27734375" style="536" customWidth="1"/>
    <col min="9" max="9" width="22.93359375" style="490" customWidth="1"/>
    <col min="10" max="10" width="31.8125" style="490" customWidth="1"/>
    <col min="11" max="11" width="9.73828125" style="441" customWidth="1"/>
    <col min="12" max="12" width="5.546875" style="441" bestFit="1" customWidth="1"/>
    <col min="13" max="13" width="5.91796875" style="441" customWidth="1"/>
    <col min="14" max="14" width="5.546875" style="441" customWidth="1"/>
    <col min="15" max="15" width="6.41015625" style="441" customWidth="1"/>
    <col min="16" max="16" width="13.4375" style="441" customWidth="1"/>
    <col min="17" max="18" width="15.90625" style="490" customWidth="1"/>
    <col min="19" max="16384" width="10.97265625" style="441"/>
  </cols>
  <sheetData>
    <row r="1" spans="1:25" ht="53.1" customHeight="1">
      <c r="A1" s="797" t="s">
        <v>147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9"/>
      <c r="R1" s="491"/>
    </row>
    <row r="2" spans="1:25" ht="27" customHeight="1">
      <c r="A2" s="806" t="s">
        <v>11</v>
      </c>
      <c r="B2" s="806" t="s">
        <v>0</v>
      </c>
      <c r="C2" s="809" t="s">
        <v>1</v>
      </c>
      <c r="D2" s="800" t="s">
        <v>15</v>
      </c>
      <c r="E2" s="801"/>
      <c r="F2" s="801"/>
      <c r="G2" s="802"/>
      <c r="H2" s="812" t="s">
        <v>6</v>
      </c>
      <c r="I2" s="809" t="s">
        <v>7</v>
      </c>
      <c r="J2" s="809" t="s">
        <v>8</v>
      </c>
      <c r="K2" s="806" t="s">
        <v>9</v>
      </c>
      <c r="L2" s="800" t="s">
        <v>15</v>
      </c>
      <c r="M2" s="801"/>
      <c r="N2" s="801"/>
      <c r="O2" s="802"/>
      <c r="P2" s="806" t="s">
        <v>10</v>
      </c>
      <c r="Q2" s="809" t="s">
        <v>14</v>
      </c>
      <c r="R2" s="493"/>
    </row>
    <row r="3" spans="1:25" ht="27" customHeight="1">
      <c r="A3" s="807"/>
      <c r="B3" s="807"/>
      <c r="C3" s="810"/>
      <c r="D3" s="803"/>
      <c r="E3" s="804"/>
      <c r="F3" s="804"/>
      <c r="G3" s="805"/>
      <c r="H3" s="813"/>
      <c r="I3" s="810"/>
      <c r="J3" s="810"/>
      <c r="K3" s="807"/>
      <c r="L3" s="803"/>
      <c r="M3" s="804"/>
      <c r="N3" s="804"/>
      <c r="O3" s="805"/>
      <c r="P3" s="807"/>
      <c r="Q3" s="810"/>
      <c r="R3" s="493"/>
    </row>
    <row r="4" spans="1:25" ht="27.75" customHeight="1">
      <c r="A4" s="808"/>
      <c r="B4" s="808"/>
      <c r="C4" s="811"/>
      <c r="D4" s="442" t="s">
        <v>2</v>
      </c>
      <c r="E4" s="442" t="s">
        <v>3</v>
      </c>
      <c r="F4" s="442" t="s">
        <v>4</v>
      </c>
      <c r="G4" s="442" t="s">
        <v>5</v>
      </c>
      <c r="H4" s="814"/>
      <c r="I4" s="811"/>
      <c r="J4" s="811"/>
      <c r="K4" s="808"/>
      <c r="L4" s="442" t="s">
        <v>2</v>
      </c>
      <c r="M4" s="442" t="s">
        <v>3</v>
      </c>
      <c r="N4" s="442" t="s">
        <v>4</v>
      </c>
      <c r="O4" s="442" t="s">
        <v>5</v>
      </c>
      <c r="P4" s="808"/>
      <c r="Q4" s="811"/>
      <c r="R4" s="493"/>
    </row>
    <row r="5" spans="1:25" ht="25.5" customHeight="1">
      <c r="A5" s="443">
        <v>1</v>
      </c>
      <c r="B5" s="444">
        <v>2</v>
      </c>
      <c r="C5" s="444">
        <v>3</v>
      </c>
      <c r="D5" s="444">
        <v>4</v>
      </c>
      <c r="E5" s="444">
        <v>5</v>
      </c>
      <c r="F5" s="444">
        <v>6</v>
      </c>
      <c r="G5" s="444">
        <v>7</v>
      </c>
      <c r="H5" s="531">
        <v>8</v>
      </c>
      <c r="I5" s="444">
        <v>9</v>
      </c>
      <c r="J5" s="444">
        <v>10</v>
      </c>
      <c r="K5" s="444">
        <v>11</v>
      </c>
      <c r="L5" s="444">
        <v>12</v>
      </c>
      <c r="M5" s="444">
        <v>13</v>
      </c>
      <c r="N5" s="444">
        <v>14</v>
      </c>
      <c r="O5" s="444">
        <v>15</v>
      </c>
      <c r="P5" s="444">
        <v>16</v>
      </c>
      <c r="Q5" s="444">
        <v>18</v>
      </c>
      <c r="R5" s="492"/>
    </row>
    <row r="6" spans="1:25" s="450" customFormat="1" ht="71.25" customHeight="1">
      <c r="A6" s="445">
        <v>1</v>
      </c>
      <c r="B6" s="500" t="s">
        <v>419</v>
      </c>
      <c r="C6" s="447" t="s">
        <v>420</v>
      </c>
      <c r="D6" s="448">
        <v>25</v>
      </c>
      <c r="E6" s="448">
        <v>25</v>
      </c>
      <c r="F6" s="448">
        <v>25</v>
      </c>
      <c r="G6" s="448">
        <v>25</v>
      </c>
      <c r="H6" s="532"/>
      <c r="I6" s="448"/>
      <c r="J6" s="448"/>
      <c r="K6" s="448"/>
      <c r="L6" s="448"/>
      <c r="M6" s="448"/>
      <c r="N6" s="448"/>
      <c r="O6" s="448"/>
      <c r="P6" s="449"/>
      <c r="Q6" s="502"/>
      <c r="R6" s="494"/>
      <c r="V6" s="451"/>
      <c r="W6" s="451"/>
      <c r="X6" s="451"/>
      <c r="Y6" s="451"/>
    </row>
    <row r="7" spans="1:25" ht="65.25" customHeight="1">
      <c r="A7" s="445">
        <v>2</v>
      </c>
      <c r="B7" s="501" t="s">
        <v>525</v>
      </c>
      <c r="C7" s="447" t="s">
        <v>526</v>
      </c>
      <c r="D7" s="448">
        <v>25</v>
      </c>
      <c r="E7" s="448">
        <v>25</v>
      </c>
      <c r="F7" s="448">
        <v>25</v>
      </c>
      <c r="G7" s="448">
        <v>25</v>
      </c>
      <c r="H7" s="532" t="s">
        <v>45</v>
      </c>
      <c r="I7" s="448"/>
      <c r="J7" s="448"/>
      <c r="K7" s="448"/>
      <c r="L7" s="448">
        <v>25</v>
      </c>
      <c r="M7" s="448">
        <v>25</v>
      </c>
      <c r="N7" s="448">
        <v>25</v>
      </c>
      <c r="O7" s="448">
        <v>25</v>
      </c>
      <c r="P7" s="503">
        <f>SUM(P8:P23)</f>
        <v>1665420000</v>
      </c>
      <c r="Q7" s="474" t="s">
        <v>184</v>
      </c>
      <c r="R7" s="492"/>
      <c r="S7" s="458"/>
      <c r="T7" s="458">
        <f>SUM(L7:O7)</f>
        <v>100</v>
      </c>
      <c r="U7" s="459">
        <v>350</v>
      </c>
    </row>
    <row r="8" spans="1:25" ht="45" customHeight="1">
      <c r="A8" s="453"/>
      <c r="B8" s="452"/>
      <c r="C8" s="452"/>
      <c r="D8" s="453"/>
      <c r="E8" s="453"/>
      <c r="F8" s="453"/>
      <c r="G8" s="453"/>
      <c r="H8" s="533"/>
      <c r="I8" s="454" t="s">
        <v>149</v>
      </c>
      <c r="J8" s="455" t="s">
        <v>150</v>
      </c>
      <c r="K8" s="456" t="s">
        <v>177</v>
      </c>
      <c r="L8" s="453">
        <v>90</v>
      </c>
      <c r="M8" s="453">
        <v>90</v>
      </c>
      <c r="N8" s="453">
        <v>85</v>
      </c>
      <c r="O8" s="453">
        <v>85</v>
      </c>
      <c r="P8" s="457">
        <v>15000000</v>
      </c>
      <c r="Q8" s="816" t="s">
        <v>183</v>
      </c>
      <c r="R8" s="492"/>
      <c r="S8" s="458"/>
      <c r="T8" s="461">
        <f t="shared" ref="T8:T23" si="0">SUM(L8:O8)</f>
        <v>350</v>
      </c>
      <c r="U8" s="459"/>
    </row>
    <row r="9" spans="1:25" ht="48.75" customHeight="1">
      <c r="A9" s="453"/>
      <c r="B9" s="452"/>
      <c r="C9" s="452"/>
      <c r="D9" s="453"/>
      <c r="E9" s="453"/>
      <c r="F9" s="453"/>
      <c r="G9" s="453"/>
      <c r="H9" s="533"/>
      <c r="I9" s="454" t="s">
        <v>151</v>
      </c>
      <c r="J9" s="460" t="s">
        <v>152</v>
      </c>
      <c r="K9" s="456" t="s">
        <v>178</v>
      </c>
      <c r="L9" s="453">
        <v>81</v>
      </c>
      <c r="M9" s="453">
        <v>81</v>
      </c>
      <c r="N9" s="453">
        <v>81</v>
      </c>
      <c r="O9" s="453">
        <v>81</v>
      </c>
      <c r="P9" s="457">
        <v>185000000</v>
      </c>
      <c r="Q9" s="816"/>
      <c r="R9" s="492"/>
      <c r="S9" s="458"/>
      <c r="T9" s="458">
        <f t="shared" si="0"/>
        <v>324</v>
      </c>
      <c r="U9" s="459">
        <v>324</v>
      </c>
      <c r="V9" s="796"/>
      <c r="W9" s="796"/>
      <c r="X9" s="796"/>
      <c r="Y9" s="796"/>
    </row>
    <row r="10" spans="1:25" ht="54.75" customHeight="1">
      <c r="A10" s="453"/>
      <c r="B10" s="462"/>
      <c r="C10" s="452"/>
      <c r="D10" s="453"/>
      <c r="E10" s="453"/>
      <c r="F10" s="453"/>
      <c r="G10" s="453"/>
      <c r="H10" s="533"/>
      <c r="I10" s="454" t="s">
        <v>153</v>
      </c>
      <c r="J10" s="437" t="s">
        <v>154</v>
      </c>
      <c r="K10" s="456" t="s">
        <v>93</v>
      </c>
      <c r="L10" s="453">
        <v>0</v>
      </c>
      <c r="M10" s="453">
        <v>0</v>
      </c>
      <c r="N10" s="453">
        <v>25</v>
      </c>
      <c r="O10" s="453">
        <v>0</v>
      </c>
      <c r="P10" s="457">
        <v>6000000</v>
      </c>
      <c r="Q10" s="816"/>
      <c r="R10" s="492"/>
      <c r="S10" s="458"/>
      <c r="T10" s="458">
        <f t="shared" si="0"/>
        <v>25</v>
      </c>
      <c r="U10" s="459">
        <v>25</v>
      </c>
    </row>
    <row r="11" spans="1:25" ht="39.950000000000003" customHeight="1">
      <c r="A11" s="453"/>
      <c r="B11" s="463"/>
      <c r="C11" s="452"/>
      <c r="D11" s="453"/>
      <c r="E11" s="453"/>
      <c r="F11" s="453"/>
      <c r="G11" s="453"/>
      <c r="H11" s="533"/>
      <c r="I11" s="454" t="s">
        <v>155</v>
      </c>
      <c r="J11" s="437" t="s">
        <v>156</v>
      </c>
      <c r="K11" s="456" t="s">
        <v>179</v>
      </c>
      <c r="L11" s="453">
        <v>131</v>
      </c>
      <c r="M11" s="453">
        <v>131</v>
      </c>
      <c r="N11" s="453">
        <v>129</v>
      </c>
      <c r="O11" s="453">
        <v>131</v>
      </c>
      <c r="P11" s="457">
        <v>400800000</v>
      </c>
      <c r="Q11" s="816"/>
      <c r="R11" s="492"/>
      <c r="S11" s="458"/>
      <c r="T11" s="458">
        <f t="shared" si="0"/>
        <v>522</v>
      </c>
      <c r="U11" s="459">
        <v>522</v>
      </c>
      <c r="V11" s="441">
        <f>522/4</f>
        <v>130.5</v>
      </c>
    </row>
    <row r="12" spans="1:25" ht="60" customHeight="1">
      <c r="A12" s="453"/>
      <c r="B12" s="463"/>
      <c r="C12" s="452"/>
      <c r="D12" s="453"/>
      <c r="E12" s="453"/>
      <c r="F12" s="453"/>
      <c r="G12" s="453"/>
      <c r="H12" s="533"/>
      <c r="I12" s="454" t="s">
        <v>157</v>
      </c>
      <c r="J12" s="437" t="s">
        <v>158</v>
      </c>
      <c r="K12" s="456" t="s">
        <v>179</v>
      </c>
      <c r="L12" s="453">
        <v>84</v>
      </c>
      <c r="M12" s="453">
        <v>84</v>
      </c>
      <c r="N12" s="453">
        <v>84</v>
      </c>
      <c r="O12" s="453">
        <v>84</v>
      </c>
      <c r="P12" s="457">
        <v>328400000</v>
      </c>
      <c r="Q12" s="816"/>
      <c r="R12" s="492"/>
      <c r="S12" s="458"/>
      <c r="T12" s="458">
        <f t="shared" si="0"/>
        <v>336</v>
      </c>
      <c r="U12" s="459">
        <v>336</v>
      </c>
      <c r="V12" s="464">
        <f>U12/4</f>
        <v>84</v>
      </c>
    </row>
    <row r="13" spans="1:25" ht="39.950000000000003" customHeight="1">
      <c r="A13" s="453"/>
      <c r="B13" s="463"/>
      <c r="C13" s="452"/>
      <c r="D13" s="453"/>
      <c r="E13" s="453"/>
      <c r="F13" s="453"/>
      <c r="G13" s="453"/>
      <c r="H13" s="533"/>
      <c r="I13" s="454" t="s">
        <v>159</v>
      </c>
      <c r="J13" s="465" t="s">
        <v>160</v>
      </c>
      <c r="K13" s="456" t="s">
        <v>180</v>
      </c>
      <c r="L13" s="453">
        <v>46</v>
      </c>
      <c r="M13" s="453">
        <v>46</v>
      </c>
      <c r="N13" s="453">
        <v>46</v>
      </c>
      <c r="O13" s="453">
        <v>45</v>
      </c>
      <c r="P13" s="457">
        <v>4800000</v>
      </c>
      <c r="Q13" s="816"/>
      <c r="R13" s="492"/>
      <c r="S13" s="458"/>
      <c r="T13" s="458">
        <f t="shared" si="0"/>
        <v>183</v>
      </c>
      <c r="U13" s="459">
        <v>183</v>
      </c>
      <c r="V13" s="464">
        <f>U13/4</f>
        <v>45.75</v>
      </c>
    </row>
    <row r="14" spans="1:25" ht="39.950000000000003" customHeight="1">
      <c r="A14" s="453"/>
      <c r="B14" s="463"/>
      <c r="C14" s="452"/>
      <c r="D14" s="453"/>
      <c r="E14" s="453"/>
      <c r="F14" s="453"/>
      <c r="G14" s="453"/>
      <c r="H14" s="533"/>
      <c r="I14" s="454" t="s">
        <v>161</v>
      </c>
      <c r="J14" s="466" t="s">
        <v>162</v>
      </c>
      <c r="K14" s="456" t="s">
        <v>181</v>
      </c>
      <c r="L14" s="453">
        <v>90</v>
      </c>
      <c r="M14" s="453">
        <v>90</v>
      </c>
      <c r="N14" s="453">
        <v>90</v>
      </c>
      <c r="O14" s="453">
        <v>90</v>
      </c>
      <c r="P14" s="457">
        <v>37000000</v>
      </c>
      <c r="Q14" s="816"/>
      <c r="R14" s="492"/>
      <c r="S14" s="458"/>
      <c r="T14" s="458">
        <f t="shared" si="0"/>
        <v>360</v>
      </c>
      <c r="U14" s="459">
        <v>360</v>
      </c>
      <c r="V14" s="464">
        <f>U14/4</f>
        <v>90</v>
      </c>
    </row>
    <row r="15" spans="1:25" ht="39.950000000000003" customHeight="1">
      <c r="A15" s="453"/>
      <c r="B15" s="463"/>
      <c r="C15" s="452"/>
      <c r="D15" s="453"/>
      <c r="E15" s="453"/>
      <c r="F15" s="453"/>
      <c r="G15" s="453"/>
      <c r="H15" s="533"/>
      <c r="I15" s="454" t="s">
        <v>163</v>
      </c>
      <c r="J15" s="467" t="s">
        <v>428</v>
      </c>
      <c r="K15" s="456" t="s">
        <v>214</v>
      </c>
      <c r="L15" s="453">
        <v>6</v>
      </c>
      <c r="M15" s="453">
        <v>8</v>
      </c>
      <c r="N15" s="453">
        <v>7</v>
      </c>
      <c r="O15" s="453">
        <v>5</v>
      </c>
      <c r="P15" s="457">
        <v>85000000</v>
      </c>
      <c r="Q15" s="816"/>
      <c r="R15" s="492"/>
      <c r="S15" s="458"/>
      <c r="T15" s="458">
        <f t="shared" si="0"/>
        <v>26</v>
      </c>
      <c r="U15" s="459">
        <v>26</v>
      </c>
    </row>
    <row r="16" spans="1:25" ht="39.950000000000003" customHeight="1">
      <c r="A16" s="453"/>
      <c r="B16" s="452"/>
      <c r="C16" s="452"/>
      <c r="D16" s="453"/>
      <c r="E16" s="453"/>
      <c r="F16" s="453"/>
      <c r="G16" s="453"/>
      <c r="H16" s="533"/>
      <c r="I16" s="454" t="s">
        <v>165</v>
      </c>
      <c r="J16" s="467" t="s">
        <v>429</v>
      </c>
      <c r="K16" s="468" t="s">
        <v>180</v>
      </c>
      <c r="L16" s="453">
        <v>1069</v>
      </c>
      <c r="M16" s="453">
        <v>1069</v>
      </c>
      <c r="N16" s="453">
        <v>1069</v>
      </c>
      <c r="O16" s="453">
        <v>1068</v>
      </c>
      <c r="P16" s="457">
        <v>300000000</v>
      </c>
      <c r="Q16" s="816"/>
      <c r="R16" s="492"/>
      <c r="S16" s="458"/>
      <c r="T16" s="458">
        <f t="shared" si="0"/>
        <v>4275</v>
      </c>
      <c r="U16" s="459">
        <v>4275</v>
      </c>
      <c r="V16" s="464">
        <f>U16/4</f>
        <v>1068.75</v>
      </c>
    </row>
    <row r="17" spans="1:25" ht="39.950000000000003" customHeight="1">
      <c r="A17" s="453"/>
      <c r="B17" s="452"/>
      <c r="C17" s="452"/>
      <c r="D17" s="453"/>
      <c r="E17" s="453"/>
      <c r="F17" s="453"/>
      <c r="G17" s="453"/>
      <c r="H17" s="533"/>
      <c r="I17" s="454" t="s">
        <v>167</v>
      </c>
      <c r="J17" s="469" t="s">
        <v>430</v>
      </c>
      <c r="K17" s="456" t="s">
        <v>180</v>
      </c>
      <c r="L17" s="453">
        <v>578</v>
      </c>
      <c r="M17" s="453">
        <v>578</v>
      </c>
      <c r="N17" s="453">
        <v>579</v>
      </c>
      <c r="O17" s="453">
        <v>580</v>
      </c>
      <c r="P17" s="457">
        <v>144000000</v>
      </c>
      <c r="Q17" s="816"/>
      <c r="R17" s="492"/>
      <c r="S17" s="458"/>
      <c r="T17" s="458">
        <f t="shared" si="0"/>
        <v>2315</v>
      </c>
      <c r="U17" s="459">
        <v>3327</v>
      </c>
      <c r="V17" s="464">
        <f>U17/4</f>
        <v>831.75</v>
      </c>
    </row>
    <row r="18" spans="1:25" ht="39.950000000000003" customHeight="1">
      <c r="A18" s="453"/>
      <c r="B18" s="452"/>
      <c r="C18" s="452"/>
      <c r="D18" s="453"/>
      <c r="E18" s="453"/>
      <c r="F18" s="453"/>
      <c r="G18" s="453"/>
      <c r="H18" s="533"/>
      <c r="I18" s="454" t="s">
        <v>168</v>
      </c>
      <c r="J18" s="470" t="s">
        <v>169</v>
      </c>
      <c r="K18" s="456" t="s">
        <v>346</v>
      </c>
      <c r="L18" s="453">
        <v>140</v>
      </c>
      <c r="M18" s="453">
        <v>140</v>
      </c>
      <c r="N18" s="453">
        <v>140</v>
      </c>
      <c r="O18" s="453">
        <v>141</v>
      </c>
      <c r="P18" s="457">
        <v>6420000</v>
      </c>
      <c r="Q18" s="817"/>
      <c r="R18" s="492"/>
      <c r="S18" s="458"/>
      <c r="T18" s="458">
        <f t="shared" si="0"/>
        <v>561</v>
      </c>
      <c r="U18" s="459">
        <v>444</v>
      </c>
    </row>
    <row r="19" spans="1:25" ht="54.75" customHeight="1">
      <c r="A19" s="453"/>
      <c r="B19" s="452"/>
      <c r="C19" s="452"/>
      <c r="D19" s="453"/>
      <c r="E19" s="453"/>
      <c r="F19" s="453"/>
      <c r="G19" s="453"/>
      <c r="H19" s="534"/>
      <c r="I19" s="437" t="s">
        <v>170</v>
      </c>
      <c r="J19" s="437" t="s">
        <v>171</v>
      </c>
      <c r="K19" s="456" t="s">
        <v>418</v>
      </c>
      <c r="L19" s="453">
        <v>0</v>
      </c>
      <c r="M19" s="453">
        <v>1</v>
      </c>
      <c r="N19" s="453">
        <v>0</v>
      </c>
      <c r="O19" s="453">
        <v>0</v>
      </c>
      <c r="P19" s="457">
        <v>30600000</v>
      </c>
      <c r="Q19" s="452" t="s">
        <v>517</v>
      </c>
      <c r="R19" s="492"/>
      <c r="S19" s="458"/>
      <c r="T19" s="458">
        <f t="shared" si="0"/>
        <v>1</v>
      </c>
      <c r="U19" s="459">
        <v>1</v>
      </c>
    </row>
    <row r="20" spans="1:25" ht="60" customHeight="1">
      <c r="A20" s="453"/>
      <c r="B20" s="452"/>
      <c r="C20" s="452"/>
      <c r="D20" s="453"/>
      <c r="E20" s="453"/>
      <c r="F20" s="453"/>
      <c r="G20" s="453"/>
      <c r="H20" s="534"/>
      <c r="I20" s="437" t="s">
        <v>172</v>
      </c>
      <c r="J20" s="437" t="s">
        <v>171</v>
      </c>
      <c r="K20" s="456" t="s">
        <v>418</v>
      </c>
      <c r="L20" s="453">
        <v>0</v>
      </c>
      <c r="M20" s="453">
        <v>1</v>
      </c>
      <c r="N20" s="453">
        <v>0</v>
      </c>
      <c r="O20" s="453">
        <v>0</v>
      </c>
      <c r="P20" s="457">
        <v>30600000</v>
      </c>
      <c r="Q20" s="452" t="s">
        <v>519</v>
      </c>
      <c r="R20" s="492"/>
      <c r="S20" s="458"/>
      <c r="T20" s="458">
        <f t="shared" si="0"/>
        <v>1</v>
      </c>
      <c r="U20" s="459">
        <v>1</v>
      </c>
    </row>
    <row r="21" spans="1:25" ht="51.75" customHeight="1">
      <c r="A21" s="453"/>
      <c r="B21" s="452"/>
      <c r="C21" s="452"/>
      <c r="D21" s="453"/>
      <c r="E21" s="453"/>
      <c r="F21" s="453"/>
      <c r="G21" s="453"/>
      <c r="H21" s="534"/>
      <c r="I21" s="437" t="s">
        <v>173</v>
      </c>
      <c r="J21" s="437" t="s">
        <v>171</v>
      </c>
      <c r="K21" s="456" t="s">
        <v>418</v>
      </c>
      <c r="L21" s="453">
        <v>0</v>
      </c>
      <c r="M21" s="453">
        <v>1</v>
      </c>
      <c r="N21" s="453">
        <v>0</v>
      </c>
      <c r="O21" s="453">
        <v>0</v>
      </c>
      <c r="P21" s="457">
        <v>30600000</v>
      </c>
      <c r="Q21" s="452" t="s">
        <v>520</v>
      </c>
      <c r="R21" s="492"/>
      <c r="S21" s="458"/>
      <c r="T21" s="458">
        <f t="shared" si="0"/>
        <v>1</v>
      </c>
      <c r="U21" s="459">
        <v>1</v>
      </c>
    </row>
    <row r="22" spans="1:25" ht="51.75" customHeight="1">
      <c r="A22" s="453"/>
      <c r="B22" s="452"/>
      <c r="C22" s="452"/>
      <c r="D22" s="453"/>
      <c r="E22" s="453"/>
      <c r="F22" s="453"/>
      <c r="G22" s="453"/>
      <c r="H22" s="534"/>
      <c r="I22" s="437" t="s">
        <v>174</v>
      </c>
      <c r="J22" s="437" t="s">
        <v>171</v>
      </c>
      <c r="K22" s="456" t="s">
        <v>418</v>
      </c>
      <c r="L22" s="453">
        <v>0</v>
      </c>
      <c r="M22" s="453">
        <v>1</v>
      </c>
      <c r="N22" s="453">
        <v>0</v>
      </c>
      <c r="O22" s="453">
        <v>0</v>
      </c>
      <c r="P22" s="457">
        <v>30600000</v>
      </c>
      <c r="Q22" s="452" t="s">
        <v>521</v>
      </c>
      <c r="R22" s="492"/>
      <c r="S22" s="458"/>
      <c r="T22" s="458">
        <f t="shared" si="0"/>
        <v>1</v>
      </c>
      <c r="U22" s="459">
        <v>1</v>
      </c>
    </row>
    <row r="23" spans="1:25" ht="54" customHeight="1">
      <c r="A23" s="453"/>
      <c r="B23" s="452"/>
      <c r="C23" s="452"/>
      <c r="D23" s="453"/>
      <c r="E23" s="453"/>
      <c r="F23" s="453"/>
      <c r="G23" s="453"/>
      <c r="H23" s="534"/>
      <c r="I23" s="437" t="s">
        <v>175</v>
      </c>
      <c r="J23" s="437" t="s">
        <v>171</v>
      </c>
      <c r="K23" s="456" t="s">
        <v>418</v>
      </c>
      <c r="L23" s="453">
        <v>0</v>
      </c>
      <c r="M23" s="453">
        <v>1</v>
      </c>
      <c r="N23" s="453">
        <v>0</v>
      </c>
      <c r="O23" s="453">
        <v>0</v>
      </c>
      <c r="P23" s="471">
        <v>30600000</v>
      </c>
      <c r="Q23" s="452" t="s">
        <v>516</v>
      </c>
      <c r="R23" s="492"/>
      <c r="S23" s="458"/>
      <c r="T23" s="458">
        <f t="shared" si="0"/>
        <v>1</v>
      </c>
      <c r="U23" s="459">
        <v>1</v>
      </c>
    </row>
    <row r="24" spans="1:25" ht="27" customHeight="1">
      <c r="A24" s="453"/>
      <c r="B24" s="452"/>
      <c r="C24" s="452"/>
      <c r="D24" s="453"/>
      <c r="E24" s="453"/>
      <c r="F24" s="453"/>
      <c r="G24" s="453"/>
      <c r="H24" s="534"/>
      <c r="I24" s="437"/>
      <c r="J24" s="437"/>
      <c r="K24" s="456"/>
      <c r="L24" s="453"/>
      <c r="M24" s="453"/>
      <c r="N24" s="453"/>
      <c r="O24" s="453"/>
      <c r="P24" s="471"/>
      <c r="Q24" s="472"/>
      <c r="R24" s="492"/>
      <c r="S24" s="458"/>
      <c r="T24" s="458"/>
      <c r="U24" s="458"/>
    </row>
    <row r="25" spans="1:25" s="450" customFormat="1" ht="71.25" customHeight="1">
      <c r="A25" s="445">
        <v>2</v>
      </c>
      <c r="B25" s="446" t="s">
        <v>421</v>
      </c>
      <c r="C25" s="447" t="s">
        <v>185</v>
      </c>
      <c r="D25" s="448">
        <v>25</v>
      </c>
      <c r="E25" s="448">
        <v>25</v>
      </c>
      <c r="F25" s="448">
        <v>25</v>
      </c>
      <c r="G25" s="448">
        <v>25</v>
      </c>
      <c r="H25" s="532" t="s">
        <v>193</v>
      </c>
      <c r="I25" s="448"/>
      <c r="J25" s="448"/>
      <c r="K25" s="448"/>
      <c r="L25" s="448">
        <v>25</v>
      </c>
      <c r="M25" s="448">
        <v>25</v>
      </c>
      <c r="N25" s="448">
        <v>25</v>
      </c>
      <c r="O25" s="448">
        <v>25</v>
      </c>
      <c r="P25" s="473">
        <f>SUM(P26:P35)</f>
        <v>793790000</v>
      </c>
      <c r="Q25" s="474" t="s">
        <v>184</v>
      </c>
      <c r="R25" s="494"/>
      <c r="V25" s="451"/>
      <c r="W25" s="451"/>
      <c r="X25" s="451"/>
      <c r="Y25" s="451"/>
    </row>
    <row r="26" spans="1:25" ht="39.950000000000003" customHeight="1">
      <c r="A26" s="453"/>
      <c r="B26" s="452"/>
      <c r="C26" s="452"/>
      <c r="D26" s="453"/>
      <c r="E26" s="453"/>
      <c r="F26" s="453"/>
      <c r="G26" s="453"/>
      <c r="H26" s="534"/>
      <c r="I26" s="438" t="s">
        <v>533</v>
      </c>
      <c r="J26" s="438" t="s">
        <v>350</v>
      </c>
      <c r="K26" s="520" t="s">
        <v>93</v>
      </c>
      <c r="L26" s="453">
        <v>226</v>
      </c>
      <c r="M26" s="453">
        <v>0</v>
      </c>
      <c r="N26" s="453">
        <v>0</v>
      </c>
      <c r="O26" s="453">
        <v>0</v>
      </c>
      <c r="P26" s="471">
        <v>100000000</v>
      </c>
      <c r="Q26" s="815" t="s">
        <v>183</v>
      </c>
      <c r="R26" s="492"/>
      <c r="S26" s="458"/>
      <c r="T26" s="458"/>
      <c r="U26" s="459">
        <v>226</v>
      </c>
    </row>
    <row r="27" spans="1:25" ht="39.950000000000003" customHeight="1">
      <c r="A27" s="453"/>
      <c r="B27" s="452"/>
      <c r="C27" s="452"/>
      <c r="D27" s="453"/>
      <c r="E27" s="453"/>
      <c r="F27" s="453"/>
      <c r="G27" s="453"/>
      <c r="H27" s="534"/>
      <c r="I27" s="438" t="s">
        <v>187</v>
      </c>
      <c r="J27" s="438" t="s">
        <v>534</v>
      </c>
      <c r="K27" s="521" t="s">
        <v>546</v>
      </c>
      <c r="L27" s="453">
        <v>1</v>
      </c>
      <c r="M27" s="453">
        <v>1</v>
      </c>
      <c r="N27" s="453">
        <v>1</v>
      </c>
      <c r="O27" s="453">
        <v>1</v>
      </c>
      <c r="P27" s="471">
        <v>20000000</v>
      </c>
      <c r="Q27" s="816"/>
      <c r="R27" s="492"/>
      <c r="S27" s="458"/>
      <c r="T27" s="458"/>
      <c r="U27" s="459">
        <v>4</v>
      </c>
    </row>
    <row r="28" spans="1:25" ht="39.950000000000003" customHeight="1">
      <c r="A28" s="453"/>
      <c r="B28" s="452"/>
      <c r="C28" s="452"/>
      <c r="D28" s="453"/>
      <c r="E28" s="453"/>
      <c r="F28" s="453"/>
      <c r="G28" s="453"/>
      <c r="H28" s="534"/>
      <c r="I28" s="438" t="s">
        <v>188</v>
      </c>
      <c r="J28" s="438" t="s">
        <v>535</v>
      </c>
      <c r="K28" s="521" t="s">
        <v>546</v>
      </c>
      <c r="L28" s="453">
        <v>1</v>
      </c>
      <c r="M28" s="453">
        <v>1</v>
      </c>
      <c r="N28" s="453">
        <v>1</v>
      </c>
      <c r="O28" s="453">
        <v>1</v>
      </c>
      <c r="P28" s="471">
        <v>40000000</v>
      </c>
      <c r="Q28" s="816"/>
      <c r="R28" s="492"/>
      <c r="S28" s="458"/>
      <c r="T28" s="458"/>
      <c r="U28" s="459">
        <v>4</v>
      </c>
    </row>
    <row r="29" spans="1:25" ht="39.950000000000003" customHeight="1">
      <c r="A29" s="453"/>
      <c r="B29" s="452"/>
      <c r="C29" s="452"/>
      <c r="D29" s="453"/>
      <c r="E29" s="453"/>
      <c r="F29" s="453"/>
      <c r="G29" s="453"/>
      <c r="H29" s="534"/>
      <c r="I29" s="438" t="s">
        <v>189</v>
      </c>
      <c r="J29" s="438" t="s">
        <v>536</v>
      </c>
      <c r="K29" s="521" t="s">
        <v>546</v>
      </c>
      <c r="L29" s="453">
        <v>1</v>
      </c>
      <c r="M29" s="453">
        <v>1</v>
      </c>
      <c r="N29" s="453">
        <v>1</v>
      </c>
      <c r="O29" s="453">
        <v>1</v>
      </c>
      <c r="P29" s="471">
        <v>16680000</v>
      </c>
      <c r="Q29" s="816"/>
      <c r="R29" s="492"/>
      <c r="S29" s="458"/>
      <c r="T29" s="458"/>
      <c r="U29" s="459">
        <v>4</v>
      </c>
    </row>
    <row r="30" spans="1:25" ht="39.950000000000003" customHeight="1">
      <c r="A30" s="453"/>
      <c r="B30" s="452"/>
      <c r="C30" s="452"/>
      <c r="D30" s="453"/>
      <c r="E30" s="453"/>
      <c r="F30" s="453"/>
      <c r="G30" s="453"/>
      <c r="H30" s="534"/>
      <c r="I30" s="438" t="s">
        <v>190</v>
      </c>
      <c r="J30" s="438" t="s">
        <v>537</v>
      </c>
      <c r="K30" s="522" t="s">
        <v>195</v>
      </c>
      <c r="L30" s="453">
        <v>7953</v>
      </c>
      <c r="M30" s="453">
        <v>7953</v>
      </c>
      <c r="N30" s="453">
        <v>7953</v>
      </c>
      <c r="O30" s="453">
        <v>7951</v>
      </c>
      <c r="P30" s="471">
        <v>341610000</v>
      </c>
      <c r="Q30" s="816"/>
      <c r="R30" s="492"/>
      <c r="S30" s="458"/>
      <c r="T30" s="458"/>
      <c r="U30" s="459">
        <v>31810</v>
      </c>
      <c r="W30" s="441">
        <f>SUM(L30:O30)</f>
        <v>31810</v>
      </c>
    </row>
    <row r="31" spans="1:25" ht="39.950000000000003" customHeight="1">
      <c r="A31" s="453"/>
      <c r="B31" s="452"/>
      <c r="C31" s="452"/>
      <c r="D31" s="453"/>
      <c r="E31" s="453"/>
      <c r="F31" s="453"/>
      <c r="G31" s="453"/>
      <c r="H31" s="534"/>
      <c r="I31" s="438" t="s">
        <v>538</v>
      </c>
      <c r="J31" s="438" t="s">
        <v>539</v>
      </c>
      <c r="K31" s="521" t="s">
        <v>546</v>
      </c>
      <c r="L31" s="453">
        <v>20</v>
      </c>
      <c r="M31" s="453">
        <v>25</v>
      </c>
      <c r="N31" s="453">
        <v>25</v>
      </c>
      <c r="O31" s="453">
        <v>20</v>
      </c>
      <c r="P31" s="471">
        <v>18000000</v>
      </c>
      <c r="Q31" s="816"/>
      <c r="R31" s="492"/>
      <c r="S31" s="458"/>
      <c r="T31" s="458"/>
      <c r="U31" s="459">
        <v>90</v>
      </c>
      <c r="W31" s="441">
        <f>SUM(L31:O31)</f>
        <v>90</v>
      </c>
    </row>
    <row r="32" spans="1:25" ht="39.950000000000003" customHeight="1">
      <c r="A32" s="453"/>
      <c r="B32" s="452"/>
      <c r="C32" s="452"/>
      <c r="D32" s="453"/>
      <c r="E32" s="453"/>
      <c r="F32" s="453"/>
      <c r="G32" s="453"/>
      <c r="H32" s="534"/>
      <c r="I32" s="438" t="s">
        <v>540</v>
      </c>
      <c r="J32" s="438" t="s">
        <v>541</v>
      </c>
      <c r="K32" s="523" t="s">
        <v>470</v>
      </c>
      <c r="L32" s="453">
        <v>0</v>
      </c>
      <c r="M32" s="453">
        <v>1</v>
      </c>
      <c r="N32" s="453">
        <v>0</v>
      </c>
      <c r="O32" s="453">
        <v>0</v>
      </c>
      <c r="P32" s="471">
        <v>107500000</v>
      </c>
      <c r="Q32" s="816"/>
      <c r="R32" s="492"/>
      <c r="S32" s="458"/>
      <c r="T32" s="458"/>
      <c r="U32" s="459">
        <v>1</v>
      </c>
    </row>
    <row r="33" spans="1:25" ht="39.950000000000003" customHeight="1">
      <c r="A33" s="453"/>
      <c r="B33" s="452"/>
      <c r="C33" s="452"/>
      <c r="D33" s="453"/>
      <c r="E33" s="453"/>
      <c r="F33" s="453"/>
      <c r="G33" s="453"/>
      <c r="H33" s="534"/>
      <c r="I33" s="438" t="s">
        <v>542</v>
      </c>
      <c r="J33" s="438" t="s">
        <v>354</v>
      </c>
      <c r="K33" s="522" t="s">
        <v>93</v>
      </c>
      <c r="L33" s="453">
        <v>15</v>
      </c>
      <c r="M33" s="453">
        <v>0</v>
      </c>
      <c r="N33" s="453">
        <v>0</v>
      </c>
      <c r="O33" s="453">
        <v>0</v>
      </c>
      <c r="P33" s="471">
        <v>45000000</v>
      </c>
      <c r="Q33" s="816"/>
      <c r="R33" s="492"/>
      <c r="S33" s="458"/>
      <c r="T33" s="458"/>
      <c r="U33" s="459">
        <v>15</v>
      </c>
    </row>
    <row r="34" spans="1:25" ht="39.950000000000003" customHeight="1">
      <c r="A34" s="453"/>
      <c r="B34" s="452"/>
      <c r="C34" s="452"/>
      <c r="D34" s="453"/>
      <c r="E34" s="453"/>
      <c r="F34" s="453"/>
      <c r="G34" s="453"/>
      <c r="H34" s="534"/>
      <c r="I34" s="438" t="s">
        <v>192</v>
      </c>
      <c r="J34" s="437" t="s">
        <v>543</v>
      </c>
      <c r="K34" s="522" t="s">
        <v>182</v>
      </c>
      <c r="L34" s="453">
        <v>15</v>
      </c>
      <c r="M34" s="453">
        <v>15</v>
      </c>
      <c r="N34" s="453">
        <v>15</v>
      </c>
      <c r="O34" s="453">
        <v>15</v>
      </c>
      <c r="P34" s="471">
        <v>75000000</v>
      </c>
      <c r="Q34" s="816"/>
      <c r="R34" s="492"/>
      <c r="S34" s="458"/>
      <c r="T34" s="458"/>
      <c r="U34" s="459">
        <v>75</v>
      </c>
    </row>
    <row r="35" spans="1:25" ht="52.5" customHeight="1">
      <c r="A35" s="453"/>
      <c r="B35" s="452"/>
      <c r="C35" s="452"/>
      <c r="D35" s="453"/>
      <c r="E35" s="453"/>
      <c r="F35" s="453"/>
      <c r="G35" s="453"/>
      <c r="H35" s="534"/>
      <c r="I35" s="438" t="s">
        <v>544</v>
      </c>
      <c r="J35" s="438" t="s">
        <v>545</v>
      </c>
      <c r="K35" s="522" t="s">
        <v>93</v>
      </c>
      <c r="L35" s="453">
        <v>12</v>
      </c>
      <c r="M35" s="453">
        <v>0</v>
      </c>
      <c r="N35" s="453">
        <v>0</v>
      </c>
      <c r="O35" s="453">
        <v>0</v>
      </c>
      <c r="P35" s="471">
        <v>30000000</v>
      </c>
      <c r="Q35" s="817"/>
      <c r="R35" s="492"/>
      <c r="S35" s="458"/>
      <c r="T35" s="458"/>
      <c r="U35" s="459">
        <v>12</v>
      </c>
    </row>
    <row r="36" spans="1:25" ht="39.950000000000003" customHeight="1">
      <c r="A36" s="453"/>
      <c r="B36" s="452"/>
      <c r="C36" s="452"/>
      <c r="D36" s="453"/>
      <c r="E36" s="453"/>
      <c r="F36" s="453"/>
      <c r="G36" s="453"/>
      <c r="H36" s="534"/>
      <c r="I36" s="454"/>
      <c r="J36" s="476"/>
      <c r="K36" s="475"/>
      <c r="L36" s="453"/>
      <c r="M36" s="453"/>
      <c r="N36" s="453"/>
      <c r="O36" s="453"/>
      <c r="P36" s="471"/>
      <c r="Q36" s="472"/>
      <c r="R36" s="492"/>
      <c r="S36" s="458"/>
      <c r="T36" s="458"/>
      <c r="U36" s="504"/>
    </row>
    <row r="37" spans="1:25" s="450" customFormat="1" ht="87" customHeight="1">
      <c r="A37" s="445">
        <v>3</v>
      </c>
      <c r="B37" s="446" t="s">
        <v>196</v>
      </c>
      <c r="C37" s="447" t="s">
        <v>197</v>
      </c>
      <c r="D37" s="448">
        <v>25</v>
      </c>
      <c r="E37" s="448">
        <v>25</v>
      </c>
      <c r="F37" s="448">
        <v>25</v>
      </c>
      <c r="G37" s="448">
        <v>25</v>
      </c>
      <c r="H37" s="532" t="s">
        <v>198</v>
      </c>
      <c r="I37" s="448"/>
      <c r="J37" s="448"/>
      <c r="K37" s="448"/>
      <c r="L37" s="448">
        <v>25</v>
      </c>
      <c r="M37" s="448">
        <v>25</v>
      </c>
      <c r="N37" s="448">
        <v>25</v>
      </c>
      <c r="O37" s="448">
        <v>25</v>
      </c>
      <c r="P37" s="473">
        <f>SUM(P38:P39)</f>
        <v>40000000</v>
      </c>
      <c r="Q37" s="474"/>
      <c r="R37" s="494"/>
      <c r="V37" s="451"/>
      <c r="W37" s="451"/>
      <c r="X37" s="451"/>
      <c r="Y37" s="451"/>
    </row>
    <row r="38" spans="1:25" ht="39.950000000000003" customHeight="1">
      <c r="A38" s="453"/>
      <c r="B38" s="452"/>
      <c r="C38" s="452"/>
      <c r="D38" s="453"/>
      <c r="E38" s="453"/>
      <c r="F38" s="453"/>
      <c r="G38" s="453"/>
      <c r="H38" s="534"/>
      <c r="I38" s="437" t="s">
        <v>199</v>
      </c>
      <c r="J38" s="477" t="s">
        <v>201</v>
      </c>
      <c r="K38" s="456" t="s">
        <v>203</v>
      </c>
      <c r="L38" s="453">
        <v>0</v>
      </c>
      <c r="M38" s="453">
        <v>5</v>
      </c>
      <c r="N38" s="453">
        <v>5</v>
      </c>
      <c r="O38" s="453">
        <v>0</v>
      </c>
      <c r="P38" s="471">
        <v>20000000</v>
      </c>
      <c r="Q38" s="815" t="s">
        <v>183</v>
      </c>
      <c r="R38" s="492"/>
      <c r="S38" s="458"/>
      <c r="T38" s="458"/>
      <c r="U38" s="458">
        <f>SUM(L38:O38)</f>
        <v>10</v>
      </c>
    </row>
    <row r="39" spans="1:25" ht="58.5" customHeight="1">
      <c r="A39" s="453"/>
      <c r="B39" s="452"/>
      <c r="C39" s="452"/>
      <c r="D39" s="453"/>
      <c r="E39" s="453"/>
      <c r="F39" s="453"/>
      <c r="G39" s="453"/>
      <c r="H39" s="534"/>
      <c r="I39" s="437" t="s">
        <v>200</v>
      </c>
      <c r="J39" s="477" t="s">
        <v>202</v>
      </c>
      <c r="K39" s="456" t="s">
        <v>203</v>
      </c>
      <c r="L39" s="453">
        <v>3</v>
      </c>
      <c r="M39" s="453">
        <v>3</v>
      </c>
      <c r="N39" s="453">
        <v>3</v>
      </c>
      <c r="O39" s="453">
        <v>0</v>
      </c>
      <c r="P39" s="471">
        <v>20000000</v>
      </c>
      <c r="Q39" s="819"/>
      <c r="R39" s="495"/>
      <c r="S39" s="458"/>
      <c r="T39" s="458"/>
      <c r="U39" s="458">
        <f>SUM(L39:O39)</f>
        <v>9</v>
      </c>
    </row>
    <row r="40" spans="1:25" ht="26.25" customHeight="1">
      <c r="A40" s="453"/>
      <c r="B40" s="452"/>
      <c r="C40" s="452"/>
      <c r="D40" s="453"/>
      <c r="E40" s="453"/>
      <c r="F40" s="453"/>
      <c r="G40" s="453"/>
      <c r="H40" s="534"/>
      <c r="I40" s="437"/>
      <c r="J40" s="437"/>
      <c r="K40" s="456"/>
      <c r="L40" s="453"/>
      <c r="M40" s="453"/>
      <c r="N40" s="453"/>
      <c r="O40" s="453"/>
      <c r="P40" s="471"/>
      <c r="Q40" s="472"/>
      <c r="R40" s="492"/>
      <c r="S40" s="458"/>
      <c r="T40" s="458"/>
      <c r="U40" s="458"/>
    </row>
    <row r="41" spans="1:25" s="450" customFormat="1" ht="99.75" customHeight="1">
      <c r="A41" s="445">
        <v>4</v>
      </c>
      <c r="B41" s="446" t="s">
        <v>422</v>
      </c>
      <c r="C41" s="447" t="s">
        <v>423</v>
      </c>
      <c r="D41" s="448" t="s">
        <v>515</v>
      </c>
      <c r="E41" s="448">
        <v>0</v>
      </c>
      <c r="F41" s="448">
        <v>0</v>
      </c>
      <c r="G41" s="448">
        <v>0</v>
      </c>
      <c r="H41" s="532" t="s">
        <v>204</v>
      </c>
      <c r="I41" s="448"/>
      <c r="J41" s="448"/>
      <c r="K41" s="448"/>
      <c r="L41" s="448">
        <v>25</v>
      </c>
      <c r="M41" s="448">
        <v>25</v>
      </c>
      <c r="N41" s="448">
        <v>25</v>
      </c>
      <c r="O41" s="448">
        <v>25</v>
      </c>
      <c r="P41" s="473">
        <f>SUM(P42:P46)</f>
        <v>32000000</v>
      </c>
      <c r="Q41" s="474"/>
      <c r="R41" s="494"/>
      <c r="V41" s="451"/>
      <c r="W41" s="451"/>
      <c r="X41" s="451"/>
      <c r="Y41" s="451"/>
    </row>
    <row r="42" spans="1:25" ht="50.25" customHeight="1">
      <c r="A42" s="453"/>
      <c r="B42" s="452"/>
      <c r="C42" s="452"/>
      <c r="D42" s="453"/>
      <c r="E42" s="453"/>
      <c r="F42" s="453"/>
      <c r="G42" s="453"/>
      <c r="H42" s="534"/>
      <c r="I42" s="438" t="s">
        <v>416</v>
      </c>
      <c r="J42" s="438" t="s">
        <v>209</v>
      </c>
      <c r="K42" s="439" t="s">
        <v>215</v>
      </c>
      <c r="L42" s="453">
        <v>2</v>
      </c>
      <c r="M42" s="453">
        <v>0</v>
      </c>
      <c r="N42" s="453">
        <v>0</v>
      </c>
      <c r="O42" s="453">
        <v>0</v>
      </c>
      <c r="P42" s="478">
        <v>6000000</v>
      </c>
      <c r="Q42" s="815" t="s">
        <v>216</v>
      </c>
      <c r="R42" s="492"/>
      <c r="S42" s="458"/>
      <c r="T42" s="458"/>
      <c r="U42" s="458">
        <f>SUM(L42:O42)</f>
        <v>2</v>
      </c>
    </row>
    <row r="43" spans="1:25" ht="39.950000000000003" customHeight="1">
      <c r="A43" s="453"/>
      <c r="B43" s="452"/>
      <c r="C43" s="452"/>
      <c r="D43" s="453"/>
      <c r="E43" s="453"/>
      <c r="F43" s="453"/>
      <c r="G43" s="453"/>
      <c r="H43" s="534"/>
      <c r="I43" s="438" t="s">
        <v>205</v>
      </c>
      <c r="J43" s="438" t="s">
        <v>210</v>
      </c>
      <c r="K43" s="439" t="s">
        <v>215</v>
      </c>
      <c r="L43" s="453">
        <v>0</v>
      </c>
      <c r="M43" s="453">
        <v>2</v>
      </c>
      <c r="N43" s="453">
        <v>0</v>
      </c>
      <c r="O43" s="453">
        <v>2</v>
      </c>
      <c r="P43" s="478">
        <v>6000000</v>
      </c>
      <c r="Q43" s="818"/>
      <c r="R43" s="495"/>
      <c r="S43" s="458"/>
      <c r="T43" s="458"/>
      <c r="U43" s="458">
        <f t="shared" ref="U43:U46" si="1">SUM(L43:O43)</f>
        <v>4</v>
      </c>
    </row>
    <row r="44" spans="1:25" ht="39.950000000000003" customHeight="1">
      <c r="A44" s="453"/>
      <c r="B44" s="452"/>
      <c r="C44" s="479"/>
      <c r="D44" s="453"/>
      <c r="E44" s="453"/>
      <c r="F44" s="453"/>
      <c r="G44" s="453"/>
      <c r="H44" s="438"/>
      <c r="I44" s="438" t="s">
        <v>206</v>
      </c>
      <c r="J44" s="460" t="s">
        <v>211</v>
      </c>
      <c r="K44" s="439" t="s">
        <v>215</v>
      </c>
      <c r="L44" s="453">
        <v>0</v>
      </c>
      <c r="M44" s="453">
        <v>1</v>
      </c>
      <c r="N44" s="453">
        <v>0</v>
      </c>
      <c r="O44" s="453">
        <v>1</v>
      </c>
      <c r="P44" s="478">
        <v>6000000</v>
      </c>
      <c r="Q44" s="818"/>
      <c r="R44" s="495"/>
      <c r="S44" s="458"/>
      <c r="T44" s="458"/>
      <c r="U44" s="458">
        <f t="shared" si="1"/>
        <v>2</v>
      </c>
    </row>
    <row r="45" spans="1:25" ht="39.950000000000003" customHeight="1">
      <c r="A45" s="453"/>
      <c r="B45" s="452"/>
      <c r="C45" s="479"/>
      <c r="D45" s="453"/>
      <c r="E45" s="453"/>
      <c r="F45" s="453"/>
      <c r="G45" s="453"/>
      <c r="H45" s="438"/>
      <c r="I45" s="480" t="s">
        <v>207</v>
      </c>
      <c r="J45" s="480" t="s">
        <v>212</v>
      </c>
      <c r="K45" s="439" t="s">
        <v>214</v>
      </c>
      <c r="L45" s="453">
        <v>0</v>
      </c>
      <c r="M45" s="453">
        <v>1</v>
      </c>
      <c r="N45" s="453">
        <v>0</v>
      </c>
      <c r="O45" s="453">
        <v>1</v>
      </c>
      <c r="P45" s="478">
        <v>6000000</v>
      </c>
      <c r="Q45" s="818"/>
      <c r="R45" s="495"/>
      <c r="U45" s="458">
        <f t="shared" si="1"/>
        <v>2</v>
      </c>
    </row>
    <row r="46" spans="1:25" ht="60.75" customHeight="1">
      <c r="A46" s="453"/>
      <c r="B46" s="452"/>
      <c r="C46" s="479"/>
      <c r="D46" s="453"/>
      <c r="E46" s="453"/>
      <c r="F46" s="453"/>
      <c r="G46" s="453"/>
      <c r="H46" s="438"/>
      <c r="I46" s="480" t="s">
        <v>208</v>
      </c>
      <c r="J46" s="480" t="s">
        <v>213</v>
      </c>
      <c r="K46" s="439" t="s">
        <v>214</v>
      </c>
      <c r="L46" s="453">
        <v>0</v>
      </c>
      <c r="M46" s="453">
        <v>0</v>
      </c>
      <c r="N46" s="453">
        <v>0</v>
      </c>
      <c r="O46" s="453">
        <v>1</v>
      </c>
      <c r="P46" s="478">
        <v>8000000</v>
      </c>
      <c r="Q46" s="819"/>
      <c r="R46" s="495"/>
      <c r="U46" s="458">
        <f t="shared" si="1"/>
        <v>1</v>
      </c>
    </row>
    <row r="47" spans="1:25" ht="60.75" customHeight="1">
      <c r="A47" s="453"/>
      <c r="B47" s="452"/>
      <c r="C47" s="479"/>
      <c r="D47" s="453"/>
      <c r="E47" s="453"/>
      <c r="F47" s="453"/>
      <c r="G47" s="453"/>
      <c r="H47" s="438"/>
      <c r="I47" s="480"/>
      <c r="J47" s="480"/>
      <c r="K47" s="439"/>
      <c r="L47" s="453"/>
      <c r="M47" s="453"/>
      <c r="N47" s="453"/>
      <c r="O47" s="453"/>
      <c r="P47" s="537"/>
      <c r="Q47" s="518"/>
      <c r="R47" s="495"/>
      <c r="U47" s="519"/>
    </row>
    <row r="48" spans="1:25" ht="60.75" customHeight="1">
      <c r="A48" s="453"/>
      <c r="B48" s="452"/>
      <c r="C48" s="479"/>
      <c r="D48" s="453"/>
      <c r="E48" s="453"/>
      <c r="F48" s="453"/>
      <c r="G48" s="453"/>
      <c r="H48" s="438"/>
      <c r="I48" s="480"/>
      <c r="J48" s="480"/>
      <c r="K48" s="439"/>
      <c r="L48" s="453"/>
      <c r="M48" s="453"/>
      <c r="N48" s="453"/>
      <c r="O48" s="453"/>
      <c r="P48" s="537"/>
      <c r="Q48" s="518"/>
      <c r="R48" s="495"/>
      <c r="U48" s="519"/>
    </row>
    <row r="49" spans="1:25" s="450" customFormat="1" ht="85.5" customHeight="1">
      <c r="A49" s="445">
        <v>5</v>
      </c>
      <c r="B49" s="446" t="s">
        <v>424</v>
      </c>
      <c r="C49" s="447" t="s">
        <v>524</v>
      </c>
      <c r="D49" s="448">
        <v>25</v>
      </c>
      <c r="E49" s="448">
        <v>25</v>
      </c>
      <c r="F49" s="448">
        <v>25</v>
      </c>
      <c r="G49" s="448">
        <v>25</v>
      </c>
      <c r="H49" s="532" t="s">
        <v>218</v>
      </c>
      <c r="I49" s="448"/>
      <c r="J49" s="448"/>
      <c r="K49" s="448"/>
      <c r="L49" s="448">
        <v>25</v>
      </c>
      <c r="M49" s="448">
        <v>25</v>
      </c>
      <c r="N49" s="448">
        <v>25</v>
      </c>
      <c r="O49" s="448">
        <v>25</v>
      </c>
      <c r="P49" s="473">
        <f>SUM(P50:P98)</f>
        <v>2336000000</v>
      </c>
      <c r="Q49" s="474"/>
      <c r="R49" s="494"/>
      <c r="V49" s="451"/>
      <c r="W49" s="451"/>
      <c r="X49" s="451"/>
      <c r="Y49" s="451"/>
    </row>
    <row r="50" spans="1:25" ht="39.950000000000003" customHeight="1">
      <c r="A50" s="453"/>
      <c r="B50" s="452"/>
      <c r="C50" s="452"/>
      <c r="D50" s="453"/>
      <c r="E50" s="453"/>
      <c r="F50" s="453"/>
      <c r="G50" s="453"/>
      <c r="H50" s="534"/>
      <c r="I50" s="454" t="s">
        <v>219</v>
      </c>
      <c r="J50" s="486" t="s">
        <v>235</v>
      </c>
      <c r="K50" s="456" t="s">
        <v>180</v>
      </c>
      <c r="L50" s="453">
        <v>595</v>
      </c>
      <c r="M50" s="453">
        <v>595</v>
      </c>
      <c r="N50" s="453">
        <v>594</v>
      </c>
      <c r="O50" s="453">
        <v>594</v>
      </c>
      <c r="P50" s="471">
        <v>35000000</v>
      </c>
      <c r="Q50" s="472" t="s">
        <v>268</v>
      </c>
      <c r="R50" s="492"/>
      <c r="S50" s="458"/>
      <c r="T50" s="458"/>
      <c r="U50" s="458">
        <v>2378</v>
      </c>
      <c r="V50" s="441">
        <f>SUM(L50:O50)</f>
        <v>2378</v>
      </c>
      <c r="W50" s="441">
        <f>U50/4</f>
        <v>594.5</v>
      </c>
    </row>
    <row r="51" spans="1:25" ht="44.25" customHeight="1">
      <c r="A51" s="453"/>
      <c r="B51" s="452"/>
      <c r="C51" s="452"/>
      <c r="D51" s="453"/>
      <c r="E51" s="453"/>
      <c r="F51" s="453"/>
      <c r="G51" s="453"/>
      <c r="H51" s="534"/>
      <c r="I51" s="454" t="s">
        <v>220</v>
      </c>
      <c r="J51" s="486" t="s">
        <v>236</v>
      </c>
      <c r="K51" s="456" t="s">
        <v>214</v>
      </c>
      <c r="L51" s="453">
        <v>155</v>
      </c>
      <c r="M51" s="453">
        <v>155</v>
      </c>
      <c r="N51" s="453">
        <v>155</v>
      </c>
      <c r="O51" s="453">
        <v>155</v>
      </c>
      <c r="P51" s="471">
        <v>1255500000</v>
      </c>
      <c r="Q51" s="472" t="s">
        <v>270</v>
      </c>
      <c r="R51" s="492"/>
      <c r="S51" s="458"/>
      <c r="T51" s="458"/>
      <c r="U51" s="458">
        <f t="shared" ref="U51:U60" si="2">SUM(L51:O51)</f>
        <v>620</v>
      </c>
      <c r="W51" s="441">
        <f>U51/4</f>
        <v>155</v>
      </c>
    </row>
    <row r="52" spans="1:25" ht="40.5" customHeight="1">
      <c r="A52" s="453"/>
      <c r="B52" s="452"/>
      <c r="C52" s="452"/>
      <c r="D52" s="453"/>
      <c r="E52" s="453"/>
      <c r="F52" s="453"/>
      <c r="G52" s="453"/>
      <c r="H52" s="534"/>
      <c r="I52" s="482" t="s">
        <v>221</v>
      </c>
      <c r="J52" s="486" t="s">
        <v>237</v>
      </c>
      <c r="K52" s="456" t="s">
        <v>214</v>
      </c>
      <c r="L52" s="453">
        <v>5</v>
      </c>
      <c r="M52" s="453">
        <v>5</v>
      </c>
      <c r="N52" s="453">
        <v>5</v>
      </c>
      <c r="O52" s="453">
        <v>5</v>
      </c>
      <c r="P52" s="471">
        <v>36000000</v>
      </c>
      <c r="Q52" s="472" t="s">
        <v>268</v>
      </c>
      <c r="R52" s="492"/>
      <c r="S52" s="458"/>
      <c r="T52" s="458"/>
      <c r="U52" s="458">
        <f t="shared" si="2"/>
        <v>20</v>
      </c>
    </row>
    <row r="53" spans="1:25" ht="39.950000000000003" customHeight="1">
      <c r="A53" s="453"/>
      <c r="B53" s="452"/>
      <c r="C53" s="452"/>
      <c r="D53" s="453"/>
      <c r="E53" s="453"/>
      <c r="F53" s="453"/>
      <c r="G53" s="453"/>
      <c r="H53" s="438"/>
      <c r="I53" s="454" t="s">
        <v>228</v>
      </c>
      <c r="J53" s="486" t="s">
        <v>230</v>
      </c>
      <c r="K53" s="453" t="s">
        <v>93</v>
      </c>
      <c r="L53" s="453">
        <v>0</v>
      </c>
      <c r="M53" s="453">
        <v>8</v>
      </c>
      <c r="N53" s="453">
        <v>0</v>
      </c>
      <c r="O53" s="453">
        <v>0</v>
      </c>
      <c r="P53" s="471">
        <v>64900000</v>
      </c>
      <c r="Q53" s="472" t="s">
        <v>268</v>
      </c>
      <c r="R53" s="492"/>
      <c r="U53" s="458">
        <f t="shared" si="2"/>
        <v>8</v>
      </c>
    </row>
    <row r="54" spans="1:25" ht="48.75" customHeight="1">
      <c r="A54" s="453"/>
      <c r="B54" s="452"/>
      <c r="C54" s="452"/>
      <c r="D54" s="453"/>
      <c r="E54" s="453"/>
      <c r="F54" s="453"/>
      <c r="G54" s="453"/>
      <c r="H54" s="534"/>
      <c r="I54" s="482" t="s">
        <v>222</v>
      </c>
      <c r="J54" s="438" t="s">
        <v>238</v>
      </c>
      <c r="K54" s="456" t="s">
        <v>182</v>
      </c>
      <c r="L54" s="453">
        <v>150</v>
      </c>
      <c r="M54" s="453">
        <v>150</v>
      </c>
      <c r="N54" s="453">
        <v>150</v>
      </c>
      <c r="O54" s="453">
        <v>150</v>
      </c>
      <c r="P54" s="471">
        <v>35000000</v>
      </c>
      <c r="Q54" s="472" t="s">
        <v>268</v>
      </c>
      <c r="R54" s="492"/>
      <c r="S54" s="458"/>
      <c r="T54" s="458"/>
      <c r="U54" s="458">
        <f t="shared" si="2"/>
        <v>600</v>
      </c>
    </row>
    <row r="55" spans="1:25" ht="39.950000000000003" customHeight="1">
      <c r="A55" s="453"/>
      <c r="B55" s="452"/>
      <c r="C55" s="452"/>
      <c r="D55" s="453"/>
      <c r="E55" s="453"/>
      <c r="F55" s="453"/>
      <c r="G55" s="453"/>
      <c r="H55" s="534"/>
      <c r="I55" s="482" t="s">
        <v>223</v>
      </c>
      <c r="J55" s="530" t="s">
        <v>547</v>
      </c>
      <c r="K55" s="456" t="s">
        <v>552</v>
      </c>
      <c r="L55" s="453">
        <v>0</v>
      </c>
      <c r="M55" s="453">
        <v>5</v>
      </c>
      <c r="N55" s="453">
        <v>0</v>
      </c>
      <c r="O55" s="453">
        <v>0</v>
      </c>
      <c r="P55" s="471">
        <v>21500000</v>
      </c>
      <c r="Q55" s="472" t="s">
        <v>267</v>
      </c>
      <c r="R55" s="492"/>
      <c r="S55" s="458"/>
      <c r="T55" s="458"/>
      <c r="U55" s="458">
        <v>5</v>
      </c>
    </row>
    <row r="56" spans="1:25" ht="44.25" customHeight="1">
      <c r="A56" s="453"/>
      <c r="B56" s="452"/>
      <c r="C56" s="452"/>
      <c r="D56" s="453"/>
      <c r="E56" s="453"/>
      <c r="F56" s="453"/>
      <c r="G56" s="453"/>
      <c r="H56" s="534"/>
      <c r="I56" s="482" t="s">
        <v>224</v>
      </c>
      <c r="J56" s="530" t="s">
        <v>548</v>
      </c>
      <c r="K56" s="456" t="s">
        <v>552</v>
      </c>
      <c r="L56" s="453">
        <v>0</v>
      </c>
      <c r="M56" s="453">
        <v>5</v>
      </c>
      <c r="N56" s="453">
        <v>0</v>
      </c>
      <c r="O56" s="453">
        <v>0</v>
      </c>
      <c r="P56" s="471">
        <v>2500000</v>
      </c>
      <c r="Q56" s="472" t="s">
        <v>267</v>
      </c>
      <c r="R56" s="492"/>
      <c r="S56" s="458"/>
      <c r="T56" s="458"/>
      <c r="U56" s="458">
        <v>5</v>
      </c>
    </row>
    <row r="57" spans="1:25" ht="39.950000000000003" customHeight="1">
      <c r="A57" s="453"/>
      <c r="B57" s="452"/>
      <c r="C57" s="452"/>
      <c r="D57" s="453"/>
      <c r="E57" s="453"/>
      <c r="F57" s="453"/>
      <c r="G57" s="453"/>
      <c r="H57" s="534"/>
      <c r="I57" s="454" t="s">
        <v>225</v>
      </c>
      <c r="J57" s="438" t="s">
        <v>549</v>
      </c>
      <c r="K57" s="456" t="s">
        <v>242</v>
      </c>
      <c r="L57" s="453">
        <v>0</v>
      </c>
      <c r="M57" s="453">
        <v>100</v>
      </c>
      <c r="N57" s="453">
        <v>0</v>
      </c>
      <c r="O57" s="453">
        <v>0</v>
      </c>
      <c r="P57" s="471">
        <v>141000000</v>
      </c>
      <c r="Q57" s="472" t="s">
        <v>268</v>
      </c>
      <c r="R57" s="492"/>
      <c r="S57" s="458"/>
      <c r="T57" s="458"/>
      <c r="U57" s="458">
        <f t="shared" si="2"/>
        <v>100</v>
      </c>
    </row>
    <row r="58" spans="1:25" ht="39.950000000000003" customHeight="1">
      <c r="A58" s="453"/>
      <c r="B58" s="452"/>
      <c r="C58" s="452"/>
      <c r="D58" s="453"/>
      <c r="E58" s="453"/>
      <c r="F58" s="453"/>
      <c r="G58" s="453"/>
      <c r="H58" s="534"/>
      <c r="I58" s="454" t="s">
        <v>226</v>
      </c>
      <c r="J58" s="437" t="s">
        <v>550</v>
      </c>
      <c r="K58" s="456" t="s">
        <v>182</v>
      </c>
      <c r="L58" s="453">
        <v>3</v>
      </c>
      <c r="M58" s="453">
        <v>2</v>
      </c>
      <c r="N58" s="453">
        <v>3</v>
      </c>
      <c r="O58" s="453">
        <v>3</v>
      </c>
      <c r="P58" s="471">
        <v>41250000</v>
      </c>
      <c r="Q58" s="472" t="s">
        <v>268</v>
      </c>
      <c r="R58" s="492"/>
      <c r="S58" s="458"/>
      <c r="T58" s="458"/>
      <c r="U58" s="458">
        <f t="shared" si="2"/>
        <v>11</v>
      </c>
    </row>
    <row r="59" spans="1:25" ht="53.25" customHeight="1">
      <c r="A59" s="453"/>
      <c r="B59" s="452"/>
      <c r="C59" s="452"/>
      <c r="D59" s="453"/>
      <c r="E59" s="453"/>
      <c r="F59" s="453"/>
      <c r="G59" s="453"/>
      <c r="H59" s="438"/>
      <c r="I59" s="482" t="s">
        <v>227</v>
      </c>
      <c r="J59" s="437" t="s">
        <v>551</v>
      </c>
      <c r="K59" s="453" t="s">
        <v>214</v>
      </c>
      <c r="L59" s="453">
        <v>0</v>
      </c>
      <c r="M59" s="453">
        <v>5</v>
      </c>
      <c r="N59" s="453">
        <v>0</v>
      </c>
      <c r="O59" s="453">
        <v>5</v>
      </c>
      <c r="P59" s="471">
        <v>50000000</v>
      </c>
      <c r="Q59" s="452" t="s">
        <v>269</v>
      </c>
      <c r="R59" s="492"/>
      <c r="U59" s="458">
        <f t="shared" si="2"/>
        <v>10</v>
      </c>
    </row>
    <row r="60" spans="1:25" ht="70.5" customHeight="1">
      <c r="A60" s="453"/>
      <c r="B60" s="452"/>
      <c r="C60" s="452"/>
      <c r="D60" s="453"/>
      <c r="E60" s="453"/>
      <c r="F60" s="453"/>
      <c r="G60" s="453"/>
      <c r="H60" s="438"/>
      <c r="I60" s="437" t="s">
        <v>471</v>
      </c>
      <c r="J60" s="437" t="s">
        <v>472</v>
      </c>
      <c r="K60" s="439" t="s">
        <v>242</v>
      </c>
      <c r="L60" s="453">
        <v>0</v>
      </c>
      <c r="M60" s="440">
        <v>30</v>
      </c>
      <c r="N60" s="453">
        <v>0</v>
      </c>
      <c r="O60" s="453">
        <v>0</v>
      </c>
      <c r="P60" s="483">
        <v>8500000</v>
      </c>
      <c r="Q60" s="452" t="s">
        <v>516</v>
      </c>
      <c r="R60" s="492"/>
      <c r="U60" s="645">
        <f t="shared" si="2"/>
        <v>30</v>
      </c>
    </row>
    <row r="61" spans="1:25" ht="25.5" customHeight="1">
      <c r="A61" s="453"/>
      <c r="B61" s="452"/>
      <c r="C61" s="452"/>
      <c r="D61" s="453"/>
      <c r="E61" s="453"/>
      <c r="F61" s="453"/>
      <c r="G61" s="453"/>
      <c r="H61" s="438"/>
      <c r="I61" s="437"/>
      <c r="J61" s="437"/>
      <c r="K61" s="439"/>
      <c r="L61" s="453"/>
      <c r="M61" s="440"/>
      <c r="N61" s="453"/>
      <c r="O61" s="453"/>
      <c r="P61" s="483"/>
      <c r="Q61" s="514"/>
      <c r="R61" s="492"/>
      <c r="U61" s="519"/>
    </row>
    <row r="62" spans="1:25" ht="25.5" customHeight="1">
      <c r="A62" s="453"/>
      <c r="B62" s="452"/>
      <c r="C62" s="452"/>
      <c r="D62" s="453"/>
      <c r="E62" s="453"/>
      <c r="F62" s="453"/>
      <c r="G62" s="453"/>
      <c r="H62" s="438"/>
      <c r="I62" s="437"/>
      <c r="J62" s="437"/>
      <c r="K62" s="439"/>
      <c r="L62" s="453"/>
      <c r="M62" s="440"/>
      <c r="N62" s="453"/>
      <c r="O62" s="453"/>
      <c r="P62" s="483"/>
      <c r="Q62" s="514"/>
      <c r="R62" s="492"/>
      <c r="U62" s="519"/>
    </row>
    <row r="63" spans="1:25" ht="25.5" customHeight="1">
      <c r="A63" s="453"/>
      <c r="B63" s="452"/>
      <c r="C63" s="452"/>
      <c r="D63" s="453"/>
      <c r="E63" s="453"/>
      <c r="F63" s="453"/>
      <c r="G63" s="453"/>
      <c r="H63" s="438"/>
      <c r="I63" s="437"/>
      <c r="J63" s="437"/>
      <c r="K63" s="439"/>
      <c r="L63" s="453"/>
      <c r="M63" s="440"/>
      <c r="N63" s="453"/>
      <c r="O63" s="453"/>
      <c r="P63" s="483"/>
      <c r="Q63" s="514"/>
      <c r="R63" s="492"/>
      <c r="U63" s="519"/>
    </row>
    <row r="64" spans="1:25" ht="25.5" customHeight="1">
      <c r="A64" s="453"/>
      <c r="B64" s="452"/>
      <c r="C64" s="452"/>
      <c r="D64" s="453"/>
      <c r="E64" s="453"/>
      <c r="F64" s="453"/>
      <c r="G64" s="453"/>
      <c r="H64" s="438"/>
      <c r="I64" s="437"/>
      <c r="J64" s="437"/>
      <c r="K64" s="439"/>
      <c r="L64" s="453"/>
      <c r="M64" s="440"/>
      <c r="N64" s="453"/>
      <c r="O64" s="453"/>
      <c r="P64" s="483"/>
      <c r="Q64" s="514"/>
      <c r="R64" s="492"/>
      <c r="U64" s="519"/>
    </row>
    <row r="65" spans="1:21" ht="25.5" customHeight="1">
      <c r="A65" s="453"/>
      <c r="B65" s="452"/>
      <c r="C65" s="452"/>
      <c r="D65" s="453"/>
      <c r="E65" s="453"/>
      <c r="F65" s="453"/>
      <c r="G65" s="453"/>
      <c r="H65" s="438"/>
      <c r="I65" s="437"/>
      <c r="J65" s="437"/>
      <c r="K65" s="439"/>
      <c r="L65" s="453"/>
      <c r="M65" s="440"/>
      <c r="N65" s="453"/>
      <c r="O65" s="453"/>
      <c r="P65" s="483"/>
      <c r="Q65" s="514"/>
      <c r="R65" s="492"/>
      <c r="U65" s="519"/>
    </row>
    <row r="66" spans="1:21" ht="25.5" customHeight="1">
      <c r="A66" s="453"/>
      <c r="B66" s="452"/>
      <c r="C66" s="452"/>
      <c r="D66" s="453"/>
      <c r="E66" s="453"/>
      <c r="F66" s="453"/>
      <c r="G66" s="453"/>
      <c r="H66" s="438"/>
      <c r="I66" s="437"/>
      <c r="J66" s="437"/>
      <c r="K66" s="439"/>
      <c r="L66" s="453"/>
      <c r="M66" s="440"/>
      <c r="N66" s="453"/>
      <c r="O66" s="453"/>
      <c r="P66" s="483"/>
      <c r="Q66" s="514"/>
      <c r="R66" s="492"/>
      <c r="U66" s="519"/>
    </row>
    <row r="67" spans="1:21" ht="36.75" customHeight="1">
      <c r="A67" s="453"/>
      <c r="B67" s="452"/>
      <c r="C67" s="452"/>
      <c r="D67" s="453"/>
      <c r="E67" s="453"/>
      <c r="F67" s="453"/>
      <c r="G67" s="453"/>
      <c r="H67" s="438"/>
      <c r="I67" s="437" t="s">
        <v>473</v>
      </c>
      <c r="J67" s="437" t="s">
        <v>474</v>
      </c>
      <c r="K67" s="439" t="s">
        <v>242</v>
      </c>
      <c r="L67" s="453">
        <v>0</v>
      </c>
      <c r="M67" s="440">
        <v>40</v>
      </c>
      <c r="N67" s="453">
        <v>0</v>
      </c>
      <c r="O67" s="453">
        <v>0</v>
      </c>
      <c r="P67" s="483">
        <v>11950000</v>
      </c>
      <c r="Q67" s="815" t="s">
        <v>517</v>
      </c>
      <c r="R67" s="492"/>
      <c r="U67" s="458"/>
    </row>
    <row r="68" spans="1:21" ht="53.25" customHeight="1">
      <c r="A68" s="453"/>
      <c r="B68" s="452"/>
      <c r="C68" s="452"/>
      <c r="D68" s="453"/>
      <c r="E68" s="453"/>
      <c r="F68" s="453"/>
      <c r="G68" s="453"/>
      <c r="H68" s="438"/>
      <c r="I68" s="437" t="s">
        <v>475</v>
      </c>
      <c r="J68" s="437" t="s">
        <v>472</v>
      </c>
      <c r="K68" s="439" t="s">
        <v>242</v>
      </c>
      <c r="L68" s="453">
        <v>0</v>
      </c>
      <c r="M68" s="440">
        <v>40</v>
      </c>
      <c r="N68" s="453">
        <v>0</v>
      </c>
      <c r="O68" s="453">
        <v>0</v>
      </c>
      <c r="P68" s="483">
        <v>11950000</v>
      </c>
      <c r="Q68" s="816"/>
      <c r="R68" s="492"/>
      <c r="U68" s="458"/>
    </row>
    <row r="69" spans="1:21" ht="42.75" customHeight="1">
      <c r="A69" s="453"/>
      <c r="B69" s="452"/>
      <c r="C69" s="452"/>
      <c r="D69" s="453"/>
      <c r="E69" s="453"/>
      <c r="F69" s="453"/>
      <c r="G69" s="453"/>
      <c r="H69" s="438"/>
      <c r="I69" s="437" t="s">
        <v>476</v>
      </c>
      <c r="J69" s="437" t="s">
        <v>477</v>
      </c>
      <c r="K69" s="439" t="s">
        <v>242</v>
      </c>
      <c r="L69" s="453">
        <v>0</v>
      </c>
      <c r="M69" s="440">
        <v>40</v>
      </c>
      <c r="N69" s="453">
        <v>0</v>
      </c>
      <c r="O69" s="453">
        <v>0</v>
      </c>
      <c r="P69" s="483">
        <v>11950000</v>
      </c>
      <c r="Q69" s="816"/>
      <c r="R69" s="492"/>
      <c r="U69" s="458"/>
    </row>
    <row r="70" spans="1:21" ht="38.25" customHeight="1">
      <c r="A70" s="453"/>
      <c r="B70" s="452"/>
      <c r="C70" s="452"/>
      <c r="D70" s="453"/>
      <c r="E70" s="453"/>
      <c r="F70" s="453"/>
      <c r="G70" s="453"/>
      <c r="H70" s="438"/>
      <c r="I70" s="437" t="s">
        <v>478</v>
      </c>
      <c r="J70" s="437" t="s">
        <v>479</v>
      </c>
      <c r="K70" s="439" t="s">
        <v>242</v>
      </c>
      <c r="L70" s="453">
        <v>0</v>
      </c>
      <c r="M70" s="440">
        <v>40</v>
      </c>
      <c r="N70" s="453">
        <v>0</v>
      </c>
      <c r="O70" s="453">
        <v>0</v>
      </c>
      <c r="P70" s="483">
        <v>11950000</v>
      </c>
      <c r="Q70" s="816"/>
      <c r="R70" s="492"/>
      <c r="U70" s="458"/>
    </row>
    <row r="71" spans="1:21" ht="84" customHeight="1">
      <c r="A71" s="453"/>
      <c r="B71" s="452"/>
      <c r="C71" s="452"/>
      <c r="D71" s="453"/>
      <c r="E71" s="453"/>
      <c r="F71" s="453"/>
      <c r="G71" s="453"/>
      <c r="H71" s="438"/>
      <c r="I71" s="437" t="s">
        <v>480</v>
      </c>
      <c r="J71" s="437" t="s">
        <v>472</v>
      </c>
      <c r="K71" s="439" t="s">
        <v>242</v>
      </c>
      <c r="L71" s="453">
        <v>0</v>
      </c>
      <c r="M71" s="440">
        <v>40</v>
      </c>
      <c r="N71" s="453">
        <v>0</v>
      </c>
      <c r="O71" s="453">
        <v>0</v>
      </c>
      <c r="P71" s="483">
        <v>11950000</v>
      </c>
      <c r="Q71" s="816"/>
      <c r="R71" s="492"/>
      <c r="U71" s="458"/>
    </row>
    <row r="72" spans="1:21" ht="53.25" customHeight="1">
      <c r="A72" s="453"/>
      <c r="B72" s="452"/>
      <c r="C72" s="452"/>
      <c r="D72" s="453"/>
      <c r="E72" s="453"/>
      <c r="F72" s="453"/>
      <c r="G72" s="453"/>
      <c r="H72" s="438"/>
      <c r="I72" s="437" t="s">
        <v>481</v>
      </c>
      <c r="J72" s="437" t="s">
        <v>472</v>
      </c>
      <c r="K72" s="439" t="s">
        <v>242</v>
      </c>
      <c r="L72" s="453">
        <v>0</v>
      </c>
      <c r="M72" s="440">
        <v>40</v>
      </c>
      <c r="N72" s="453">
        <v>0</v>
      </c>
      <c r="O72" s="453">
        <v>0</v>
      </c>
      <c r="P72" s="483">
        <v>11950000</v>
      </c>
      <c r="Q72" s="817"/>
      <c r="R72" s="492"/>
      <c r="U72" s="458"/>
    </row>
    <row r="73" spans="1:21" ht="38.25" customHeight="1">
      <c r="A73" s="453"/>
      <c r="B73" s="452"/>
      <c r="C73" s="452"/>
      <c r="D73" s="453"/>
      <c r="E73" s="453"/>
      <c r="F73" s="453"/>
      <c r="G73" s="453"/>
      <c r="H73" s="438"/>
      <c r="I73" s="437" t="s">
        <v>482</v>
      </c>
      <c r="J73" s="437" t="s">
        <v>472</v>
      </c>
      <c r="K73" s="439" t="s">
        <v>242</v>
      </c>
      <c r="L73" s="453">
        <v>0</v>
      </c>
      <c r="M73" s="440">
        <v>40</v>
      </c>
      <c r="N73" s="453">
        <v>0</v>
      </c>
      <c r="O73" s="453">
        <v>0</v>
      </c>
      <c r="P73" s="483">
        <v>11950000</v>
      </c>
      <c r="Q73" s="815" t="s">
        <v>518</v>
      </c>
      <c r="R73" s="492"/>
      <c r="U73" s="458"/>
    </row>
    <row r="74" spans="1:21" ht="56.25" customHeight="1">
      <c r="A74" s="453"/>
      <c r="B74" s="452"/>
      <c r="C74" s="452"/>
      <c r="D74" s="453"/>
      <c r="E74" s="453"/>
      <c r="F74" s="453"/>
      <c r="G74" s="453"/>
      <c r="H74" s="438"/>
      <c r="I74" s="437" t="s">
        <v>483</v>
      </c>
      <c r="J74" s="437" t="s">
        <v>472</v>
      </c>
      <c r="K74" s="439" t="s">
        <v>242</v>
      </c>
      <c r="L74" s="453">
        <v>0</v>
      </c>
      <c r="M74" s="440">
        <v>40</v>
      </c>
      <c r="N74" s="453">
        <v>0</v>
      </c>
      <c r="O74" s="453">
        <v>0</v>
      </c>
      <c r="P74" s="483">
        <v>11950000</v>
      </c>
      <c r="Q74" s="816"/>
      <c r="R74" s="492"/>
      <c r="U74" s="458"/>
    </row>
    <row r="75" spans="1:21" ht="69.75" customHeight="1">
      <c r="A75" s="453"/>
      <c r="B75" s="452"/>
      <c r="C75" s="452"/>
      <c r="D75" s="453"/>
      <c r="E75" s="453"/>
      <c r="F75" s="453"/>
      <c r="G75" s="453"/>
      <c r="H75" s="438"/>
      <c r="I75" s="437" t="s">
        <v>556</v>
      </c>
      <c r="J75" s="437" t="s">
        <v>472</v>
      </c>
      <c r="K75" s="439" t="s">
        <v>242</v>
      </c>
      <c r="L75" s="453">
        <v>0</v>
      </c>
      <c r="M75" s="440">
        <v>40</v>
      </c>
      <c r="N75" s="453">
        <v>0</v>
      </c>
      <c r="O75" s="453">
        <v>0</v>
      </c>
      <c r="P75" s="483">
        <v>11950000</v>
      </c>
      <c r="Q75" s="815" t="s">
        <v>518</v>
      </c>
      <c r="R75" s="492"/>
      <c r="U75" s="458"/>
    </row>
    <row r="76" spans="1:21" ht="53.25" customHeight="1">
      <c r="A76" s="453"/>
      <c r="B76" s="452"/>
      <c r="C76" s="452"/>
      <c r="D76" s="453"/>
      <c r="E76" s="453"/>
      <c r="F76" s="453"/>
      <c r="G76" s="453"/>
      <c r="H76" s="438"/>
      <c r="I76" s="437" t="s">
        <v>484</v>
      </c>
      <c r="J76" s="437" t="s">
        <v>472</v>
      </c>
      <c r="K76" s="439" t="s">
        <v>242</v>
      </c>
      <c r="L76" s="453">
        <v>0</v>
      </c>
      <c r="M76" s="440">
        <v>40</v>
      </c>
      <c r="N76" s="453">
        <v>0</v>
      </c>
      <c r="O76" s="453">
        <v>0</v>
      </c>
      <c r="P76" s="483">
        <v>11950000</v>
      </c>
      <c r="Q76" s="816"/>
      <c r="R76" s="492"/>
      <c r="U76" s="458"/>
    </row>
    <row r="77" spans="1:21" ht="69.75" customHeight="1">
      <c r="A77" s="453"/>
      <c r="B77" s="452"/>
      <c r="C77" s="452"/>
      <c r="D77" s="453"/>
      <c r="E77" s="453"/>
      <c r="F77" s="453"/>
      <c r="G77" s="453"/>
      <c r="H77" s="438"/>
      <c r="I77" s="437" t="s">
        <v>485</v>
      </c>
      <c r="J77" s="437" t="s">
        <v>472</v>
      </c>
      <c r="K77" s="439" t="s">
        <v>242</v>
      </c>
      <c r="L77" s="453">
        <v>0</v>
      </c>
      <c r="M77" s="440">
        <v>40</v>
      </c>
      <c r="N77" s="453">
        <v>0</v>
      </c>
      <c r="O77" s="453">
        <v>0</v>
      </c>
      <c r="P77" s="483">
        <v>11950000</v>
      </c>
      <c r="Q77" s="816"/>
      <c r="R77" s="492"/>
      <c r="U77" s="458"/>
    </row>
    <row r="78" spans="1:21" ht="40.5" customHeight="1">
      <c r="A78" s="453"/>
      <c r="B78" s="452"/>
      <c r="C78" s="452"/>
      <c r="D78" s="453"/>
      <c r="E78" s="453"/>
      <c r="F78" s="453"/>
      <c r="G78" s="453"/>
      <c r="H78" s="438"/>
      <c r="I78" s="437" t="s">
        <v>486</v>
      </c>
      <c r="J78" s="437" t="s">
        <v>479</v>
      </c>
      <c r="K78" s="439" t="s">
        <v>242</v>
      </c>
      <c r="L78" s="453">
        <v>0</v>
      </c>
      <c r="M78" s="440">
        <v>40</v>
      </c>
      <c r="N78" s="453">
        <v>0</v>
      </c>
      <c r="O78" s="453">
        <v>0</v>
      </c>
      <c r="P78" s="483">
        <v>11950000</v>
      </c>
      <c r="Q78" s="816"/>
      <c r="R78" s="492"/>
      <c r="U78" s="458"/>
    </row>
    <row r="79" spans="1:21" ht="85.5" customHeight="1">
      <c r="A79" s="453"/>
      <c r="B79" s="452"/>
      <c r="C79" s="452"/>
      <c r="D79" s="453"/>
      <c r="E79" s="453"/>
      <c r="F79" s="453"/>
      <c r="G79" s="453"/>
      <c r="H79" s="438"/>
      <c r="I79" s="437" t="s">
        <v>487</v>
      </c>
      <c r="J79" s="437" t="s">
        <v>474</v>
      </c>
      <c r="K79" s="439" t="s">
        <v>242</v>
      </c>
      <c r="L79" s="453">
        <v>0</v>
      </c>
      <c r="M79" s="440">
        <v>40</v>
      </c>
      <c r="N79" s="453">
        <v>0</v>
      </c>
      <c r="O79" s="453">
        <v>0</v>
      </c>
      <c r="P79" s="483">
        <v>11950000</v>
      </c>
      <c r="Q79" s="817"/>
      <c r="R79" s="492"/>
      <c r="U79" s="458"/>
    </row>
    <row r="80" spans="1:21" ht="57.75" customHeight="1">
      <c r="A80" s="453"/>
      <c r="B80" s="452"/>
      <c r="C80" s="452"/>
      <c r="D80" s="453"/>
      <c r="E80" s="453"/>
      <c r="F80" s="453"/>
      <c r="G80" s="453"/>
      <c r="H80" s="438"/>
      <c r="I80" s="437" t="s">
        <v>488</v>
      </c>
      <c r="J80" s="437" t="s">
        <v>474</v>
      </c>
      <c r="K80" s="439" t="s">
        <v>242</v>
      </c>
      <c r="L80" s="453">
        <v>0</v>
      </c>
      <c r="M80" s="440">
        <v>40</v>
      </c>
      <c r="N80" s="453">
        <v>0</v>
      </c>
      <c r="O80" s="453">
        <v>0</v>
      </c>
      <c r="P80" s="483">
        <v>11950000</v>
      </c>
      <c r="Q80" s="815" t="s">
        <v>522</v>
      </c>
      <c r="R80" s="492"/>
      <c r="U80" s="458"/>
    </row>
    <row r="81" spans="1:21" ht="82.5" customHeight="1">
      <c r="A81" s="453"/>
      <c r="B81" s="452"/>
      <c r="C81" s="452"/>
      <c r="D81" s="453"/>
      <c r="E81" s="453"/>
      <c r="F81" s="453"/>
      <c r="G81" s="453"/>
      <c r="H81" s="438"/>
      <c r="I81" s="437" t="s">
        <v>489</v>
      </c>
      <c r="J81" s="437" t="s">
        <v>472</v>
      </c>
      <c r="K81" s="439" t="s">
        <v>242</v>
      </c>
      <c r="L81" s="453">
        <v>0</v>
      </c>
      <c r="M81" s="440">
        <v>40</v>
      </c>
      <c r="N81" s="453">
        <v>0</v>
      </c>
      <c r="O81" s="453">
        <v>0</v>
      </c>
      <c r="P81" s="483">
        <v>11950000</v>
      </c>
      <c r="Q81" s="816"/>
      <c r="R81" s="492"/>
      <c r="U81" s="458"/>
    </row>
    <row r="82" spans="1:21" ht="84.75" customHeight="1">
      <c r="A82" s="453"/>
      <c r="B82" s="452"/>
      <c r="C82" s="452"/>
      <c r="D82" s="453"/>
      <c r="E82" s="453"/>
      <c r="F82" s="453"/>
      <c r="G82" s="453"/>
      <c r="H82" s="438"/>
      <c r="I82" s="437" t="s">
        <v>490</v>
      </c>
      <c r="J82" s="437" t="s">
        <v>474</v>
      </c>
      <c r="K82" s="439" t="s">
        <v>242</v>
      </c>
      <c r="L82" s="453">
        <v>0</v>
      </c>
      <c r="M82" s="440">
        <v>40</v>
      </c>
      <c r="N82" s="453">
        <v>0</v>
      </c>
      <c r="O82" s="453">
        <v>0</v>
      </c>
      <c r="P82" s="483">
        <v>11950000</v>
      </c>
      <c r="Q82" s="816"/>
      <c r="R82" s="492"/>
      <c r="U82" s="458"/>
    </row>
    <row r="83" spans="1:21" ht="52.5" customHeight="1">
      <c r="A83" s="453"/>
      <c r="B83" s="452"/>
      <c r="C83" s="452"/>
      <c r="D83" s="453"/>
      <c r="E83" s="453"/>
      <c r="F83" s="453"/>
      <c r="G83" s="453"/>
      <c r="H83" s="438"/>
      <c r="I83" s="437" t="s">
        <v>491</v>
      </c>
      <c r="J83" s="437" t="s">
        <v>492</v>
      </c>
      <c r="K83" s="439" t="s">
        <v>242</v>
      </c>
      <c r="L83" s="453">
        <v>0</v>
      </c>
      <c r="M83" s="440">
        <v>40</v>
      </c>
      <c r="N83" s="453">
        <v>0</v>
      </c>
      <c r="O83" s="453">
        <v>0</v>
      </c>
      <c r="P83" s="483">
        <v>11950000</v>
      </c>
      <c r="Q83" s="816"/>
      <c r="R83" s="492"/>
      <c r="U83" s="458"/>
    </row>
    <row r="84" spans="1:21" ht="42.75" customHeight="1">
      <c r="A84" s="453"/>
      <c r="B84" s="452"/>
      <c r="C84" s="452"/>
      <c r="D84" s="453"/>
      <c r="E84" s="453"/>
      <c r="F84" s="453"/>
      <c r="G84" s="453"/>
      <c r="H84" s="438"/>
      <c r="I84" s="437" t="s">
        <v>493</v>
      </c>
      <c r="J84" s="437" t="s">
        <v>494</v>
      </c>
      <c r="K84" s="439" t="s">
        <v>242</v>
      </c>
      <c r="L84" s="453">
        <v>0</v>
      </c>
      <c r="M84" s="440">
        <v>15</v>
      </c>
      <c r="N84" s="453">
        <v>0</v>
      </c>
      <c r="O84" s="453">
        <v>0</v>
      </c>
      <c r="P84" s="483">
        <v>20500000</v>
      </c>
      <c r="Q84" s="816"/>
      <c r="R84" s="492"/>
      <c r="U84" s="458"/>
    </row>
    <row r="85" spans="1:21" ht="56.25" customHeight="1">
      <c r="A85" s="453"/>
      <c r="B85" s="452"/>
      <c r="C85" s="452"/>
      <c r="D85" s="453"/>
      <c r="E85" s="453"/>
      <c r="F85" s="453"/>
      <c r="G85" s="453"/>
      <c r="H85" s="438"/>
      <c r="I85" s="437" t="s">
        <v>557</v>
      </c>
      <c r="J85" s="437" t="s">
        <v>495</v>
      </c>
      <c r="K85" s="439" t="s">
        <v>93</v>
      </c>
      <c r="L85" s="453">
        <v>0</v>
      </c>
      <c r="M85" s="440">
        <v>300</v>
      </c>
      <c r="N85" s="453">
        <v>0</v>
      </c>
      <c r="O85" s="453">
        <v>0</v>
      </c>
      <c r="P85" s="483">
        <v>60000000</v>
      </c>
      <c r="Q85" s="817"/>
      <c r="R85" s="492"/>
      <c r="U85" s="458"/>
    </row>
    <row r="86" spans="1:21" ht="71.25" customHeight="1">
      <c r="A86" s="453"/>
      <c r="B86" s="452"/>
      <c r="C86" s="452"/>
      <c r="D86" s="453"/>
      <c r="E86" s="453"/>
      <c r="F86" s="453"/>
      <c r="G86" s="453"/>
      <c r="H86" s="438"/>
      <c r="I86" s="437" t="s">
        <v>496</v>
      </c>
      <c r="J86" s="437" t="s">
        <v>497</v>
      </c>
      <c r="K86" s="439" t="s">
        <v>513</v>
      </c>
      <c r="L86" s="453">
        <v>0</v>
      </c>
      <c r="M86" s="440">
        <v>8</v>
      </c>
      <c r="N86" s="453">
        <v>0</v>
      </c>
      <c r="O86" s="453">
        <v>0</v>
      </c>
      <c r="P86" s="483">
        <v>156650000</v>
      </c>
      <c r="Q86" s="815" t="s">
        <v>519</v>
      </c>
      <c r="R86" s="492"/>
      <c r="U86" s="458"/>
    </row>
    <row r="87" spans="1:21" ht="63.75" customHeight="1">
      <c r="A87" s="453"/>
      <c r="B87" s="452"/>
      <c r="C87" s="452"/>
      <c r="D87" s="453"/>
      <c r="E87" s="453"/>
      <c r="F87" s="453"/>
      <c r="G87" s="453"/>
      <c r="H87" s="438"/>
      <c r="I87" s="437" t="s">
        <v>498</v>
      </c>
      <c r="J87" s="437" t="s">
        <v>495</v>
      </c>
      <c r="K87" s="439" t="s">
        <v>514</v>
      </c>
      <c r="L87" s="453">
        <v>0</v>
      </c>
      <c r="M87" s="440">
        <v>2</v>
      </c>
      <c r="N87" s="453">
        <v>0</v>
      </c>
      <c r="O87" s="453">
        <v>0</v>
      </c>
      <c r="P87" s="483">
        <v>57500000</v>
      </c>
      <c r="Q87" s="817"/>
      <c r="R87" s="492"/>
      <c r="U87" s="458"/>
    </row>
    <row r="88" spans="1:21" ht="53.25" customHeight="1">
      <c r="A88" s="453"/>
      <c r="B88" s="452"/>
      <c r="C88" s="452"/>
      <c r="D88" s="453"/>
      <c r="E88" s="453"/>
      <c r="F88" s="453"/>
      <c r="G88" s="453"/>
      <c r="H88" s="438"/>
      <c r="I88" s="437" t="s">
        <v>499</v>
      </c>
      <c r="J88" s="437" t="s">
        <v>472</v>
      </c>
      <c r="K88" s="439" t="s">
        <v>242</v>
      </c>
      <c r="L88" s="453">
        <v>0</v>
      </c>
      <c r="M88" s="440">
        <v>40</v>
      </c>
      <c r="N88" s="453">
        <v>0</v>
      </c>
      <c r="O88" s="453">
        <v>0</v>
      </c>
      <c r="P88" s="483">
        <v>11950000</v>
      </c>
      <c r="Q88" s="815" t="s">
        <v>522</v>
      </c>
      <c r="R88" s="492"/>
      <c r="U88" s="458"/>
    </row>
    <row r="89" spans="1:21" ht="67.5" customHeight="1">
      <c r="A89" s="453"/>
      <c r="B89" s="452"/>
      <c r="C89" s="452"/>
      <c r="D89" s="453"/>
      <c r="E89" s="453"/>
      <c r="F89" s="453"/>
      <c r="G89" s="453"/>
      <c r="H89" s="438"/>
      <c r="I89" s="437" t="s">
        <v>500</v>
      </c>
      <c r="J89" s="437" t="s">
        <v>472</v>
      </c>
      <c r="K89" s="439" t="s">
        <v>242</v>
      </c>
      <c r="L89" s="453">
        <v>0</v>
      </c>
      <c r="M89" s="440">
        <v>40</v>
      </c>
      <c r="N89" s="453">
        <v>0</v>
      </c>
      <c r="O89" s="453">
        <v>0</v>
      </c>
      <c r="P89" s="483">
        <v>11950000</v>
      </c>
      <c r="Q89" s="817"/>
      <c r="R89" s="492"/>
      <c r="U89" s="458"/>
    </row>
    <row r="90" spans="1:21" ht="53.25" customHeight="1">
      <c r="A90" s="453"/>
      <c r="B90" s="452"/>
      <c r="C90" s="452"/>
      <c r="D90" s="453"/>
      <c r="E90" s="453"/>
      <c r="F90" s="453"/>
      <c r="G90" s="453"/>
      <c r="H90" s="438"/>
      <c r="I90" s="437" t="s">
        <v>558</v>
      </c>
      <c r="J90" s="437" t="s">
        <v>474</v>
      </c>
      <c r="K90" s="439" t="s">
        <v>242</v>
      </c>
      <c r="L90" s="453">
        <v>0</v>
      </c>
      <c r="M90" s="440">
        <v>15</v>
      </c>
      <c r="N90" s="453">
        <v>0</v>
      </c>
      <c r="O90" s="453">
        <v>0</v>
      </c>
      <c r="P90" s="483">
        <v>20500000</v>
      </c>
      <c r="Q90" s="815" t="s">
        <v>520</v>
      </c>
      <c r="R90" s="492"/>
      <c r="U90" s="458"/>
    </row>
    <row r="91" spans="1:21" ht="53.25" customHeight="1">
      <c r="A91" s="453"/>
      <c r="B91" s="452"/>
      <c r="C91" s="452"/>
      <c r="D91" s="453"/>
      <c r="E91" s="453"/>
      <c r="F91" s="453"/>
      <c r="G91" s="453"/>
      <c r="H91" s="438"/>
      <c r="I91" s="437" t="s">
        <v>501</v>
      </c>
      <c r="J91" s="437" t="s">
        <v>502</v>
      </c>
      <c r="K91" s="439" t="s">
        <v>514</v>
      </c>
      <c r="L91" s="453">
        <v>0</v>
      </c>
      <c r="M91" s="440">
        <v>6</v>
      </c>
      <c r="N91" s="453">
        <v>0</v>
      </c>
      <c r="O91" s="453">
        <v>0</v>
      </c>
      <c r="P91" s="483">
        <v>4000000</v>
      </c>
      <c r="Q91" s="817"/>
      <c r="R91" s="492"/>
      <c r="U91" s="458"/>
    </row>
    <row r="92" spans="1:21" ht="52.5" customHeight="1">
      <c r="A92" s="453"/>
      <c r="B92" s="452"/>
      <c r="C92" s="452"/>
      <c r="D92" s="453"/>
      <c r="E92" s="453"/>
      <c r="F92" s="453"/>
      <c r="G92" s="453"/>
      <c r="H92" s="438"/>
      <c r="I92" s="437" t="s">
        <v>503</v>
      </c>
      <c r="J92" s="437" t="s">
        <v>504</v>
      </c>
      <c r="K92" s="439" t="s">
        <v>514</v>
      </c>
      <c r="L92" s="453">
        <v>0</v>
      </c>
      <c r="M92" s="440">
        <v>4</v>
      </c>
      <c r="N92" s="453">
        <v>0</v>
      </c>
      <c r="O92" s="453">
        <v>0</v>
      </c>
      <c r="P92" s="483">
        <v>17000000</v>
      </c>
      <c r="Q92" s="815" t="s">
        <v>520</v>
      </c>
      <c r="R92" s="492"/>
      <c r="U92" s="458"/>
    </row>
    <row r="93" spans="1:21" ht="49.5" customHeight="1">
      <c r="A93" s="453"/>
      <c r="B93" s="452"/>
      <c r="C93" s="452"/>
      <c r="D93" s="453"/>
      <c r="E93" s="453"/>
      <c r="F93" s="453"/>
      <c r="G93" s="453"/>
      <c r="H93" s="438"/>
      <c r="I93" s="437" t="s">
        <v>505</v>
      </c>
      <c r="J93" s="437" t="s">
        <v>506</v>
      </c>
      <c r="K93" s="439" t="s">
        <v>514</v>
      </c>
      <c r="L93" s="453">
        <v>0</v>
      </c>
      <c r="M93" s="440">
        <v>7</v>
      </c>
      <c r="N93" s="453">
        <v>0</v>
      </c>
      <c r="O93" s="453">
        <v>0</v>
      </c>
      <c r="P93" s="483">
        <v>6350000</v>
      </c>
      <c r="Q93" s="817"/>
      <c r="R93" s="492"/>
      <c r="U93" s="458"/>
    </row>
    <row r="94" spans="1:21" ht="68.25" customHeight="1">
      <c r="A94" s="453"/>
      <c r="B94" s="452"/>
      <c r="C94" s="452"/>
      <c r="D94" s="453"/>
      <c r="E94" s="453"/>
      <c r="F94" s="453"/>
      <c r="G94" s="453"/>
      <c r="H94" s="438"/>
      <c r="I94" s="437" t="s">
        <v>507</v>
      </c>
      <c r="J94" s="437" t="s">
        <v>472</v>
      </c>
      <c r="K94" s="439" t="s">
        <v>242</v>
      </c>
      <c r="L94" s="453">
        <v>0</v>
      </c>
      <c r="M94" s="440">
        <v>30</v>
      </c>
      <c r="N94" s="453">
        <v>0</v>
      </c>
      <c r="O94" s="453">
        <v>0</v>
      </c>
      <c r="P94" s="483">
        <v>8500000</v>
      </c>
      <c r="Q94" s="815" t="s">
        <v>516</v>
      </c>
      <c r="R94" s="492"/>
      <c r="U94" s="458"/>
    </row>
    <row r="95" spans="1:21" ht="54.75" customHeight="1">
      <c r="A95" s="453"/>
      <c r="B95" s="452"/>
      <c r="C95" s="452"/>
      <c r="D95" s="453"/>
      <c r="E95" s="453"/>
      <c r="F95" s="453"/>
      <c r="G95" s="453"/>
      <c r="H95" s="438"/>
      <c r="I95" s="437" t="s">
        <v>508</v>
      </c>
      <c r="J95" s="437" t="s">
        <v>472</v>
      </c>
      <c r="K95" s="439" t="s">
        <v>242</v>
      </c>
      <c r="L95" s="453">
        <v>0</v>
      </c>
      <c r="M95" s="440">
        <v>30</v>
      </c>
      <c r="N95" s="453">
        <v>0</v>
      </c>
      <c r="O95" s="453">
        <v>0</v>
      </c>
      <c r="P95" s="483">
        <v>8500000</v>
      </c>
      <c r="Q95" s="816"/>
      <c r="R95" s="492"/>
      <c r="U95" s="458"/>
    </row>
    <row r="96" spans="1:21" ht="78" customHeight="1">
      <c r="A96" s="453"/>
      <c r="B96" s="452"/>
      <c r="C96" s="452"/>
      <c r="D96" s="453"/>
      <c r="E96" s="453"/>
      <c r="F96" s="453"/>
      <c r="G96" s="453"/>
      <c r="H96" s="438"/>
      <c r="I96" s="437" t="s">
        <v>509</v>
      </c>
      <c r="J96" s="437" t="s">
        <v>472</v>
      </c>
      <c r="K96" s="439" t="s">
        <v>242</v>
      </c>
      <c r="L96" s="453">
        <v>0</v>
      </c>
      <c r="M96" s="440">
        <v>30</v>
      </c>
      <c r="N96" s="453">
        <v>0</v>
      </c>
      <c r="O96" s="453">
        <v>0</v>
      </c>
      <c r="P96" s="483">
        <v>8500000</v>
      </c>
      <c r="Q96" s="816"/>
      <c r="R96" s="492"/>
      <c r="U96" s="458"/>
    </row>
    <row r="97" spans="1:25" ht="69" customHeight="1">
      <c r="A97" s="453"/>
      <c r="B97" s="452"/>
      <c r="C97" s="452"/>
      <c r="D97" s="453"/>
      <c r="E97" s="453"/>
      <c r="F97" s="453"/>
      <c r="G97" s="453"/>
      <c r="H97" s="438"/>
      <c r="I97" s="437" t="s">
        <v>510</v>
      </c>
      <c r="J97" s="437" t="s">
        <v>472</v>
      </c>
      <c r="K97" s="439" t="s">
        <v>242</v>
      </c>
      <c r="L97" s="453">
        <v>0</v>
      </c>
      <c r="M97" s="440">
        <v>30</v>
      </c>
      <c r="N97" s="453">
        <v>0</v>
      </c>
      <c r="O97" s="453">
        <v>0</v>
      </c>
      <c r="P97" s="483">
        <v>8500000</v>
      </c>
      <c r="Q97" s="817"/>
      <c r="R97" s="492"/>
      <c r="U97" s="458"/>
    </row>
    <row r="98" spans="1:25" ht="53.25" customHeight="1">
      <c r="A98" s="453"/>
      <c r="B98" s="452"/>
      <c r="C98" s="452"/>
      <c r="D98" s="453"/>
      <c r="E98" s="453"/>
      <c r="F98" s="453"/>
      <c r="G98" s="453"/>
      <c r="H98" s="438"/>
      <c r="I98" s="437" t="s">
        <v>511</v>
      </c>
      <c r="J98" s="437" t="s">
        <v>512</v>
      </c>
      <c r="K98" s="439" t="s">
        <v>514</v>
      </c>
      <c r="L98" s="453">
        <v>0</v>
      </c>
      <c r="M98" s="440">
        <v>3</v>
      </c>
      <c r="N98" s="453">
        <v>0</v>
      </c>
      <c r="O98" s="453">
        <v>0</v>
      </c>
      <c r="P98" s="483">
        <v>41300000</v>
      </c>
      <c r="Q98" s="472" t="s">
        <v>517</v>
      </c>
      <c r="R98" s="492"/>
      <c r="U98" s="458"/>
    </row>
    <row r="99" spans="1:25" ht="24.75" customHeight="1">
      <c r="A99" s="505"/>
      <c r="B99" s="452"/>
      <c r="C99" s="496"/>
      <c r="D99" s="505"/>
      <c r="E99" s="505"/>
      <c r="F99" s="505"/>
      <c r="G99" s="505"/>
      <c r="H99" s="535"/>
      <c r="I99" s="506"/>
      <c r="J99" s="506"/>
      <c r="K99" s="507"/>
      <c r="L99" s="505"/>
      <c r="M99" s="505"/>
      <c r="N99" s="505"/>
      <c r="O99" s="505"/>
      <c r="P99" s="471"/>
      <c r="Q99" s="472"/>
      <c r="R99" s="492"/>
      <c r="S99" s="458"/>
      <c r="T99" s="458"/>
      <c r="U99" s="458"/>
    </row>
    <row r="100" spans="1:25" s="450" customFormat="1" ht="87.75" customHeight="1">
      <c r="A100" s="445">
        <v>6</v>
      </c>
      <c r="B100" s="446" t="s">
        <v>425</v>
      </c>
      <c r="C100" s="447" t="s">
        <v>426</v>
      </c>
      <c r="D100" s="448">
        <v>100</v>
      </c>
      <c r="E100" s="448">
        <v>0</v>
      </c>
      <c r="F100" s="448">
        <v>0</v>
      </c>
      <c r="G100" s="448">
        <v>0</v>
      </c>
      <c r="H100" s="532" t="s">
        <v>231</v>
      </c>
      <c r="I100" s="448"/>
      <c r="J100" s="448"/>
      <c r="K100" s="448"/>
      <c r="L100" s="448">
        <v>25</v>
      </c>
      <c r="M100" s="448">
        <v>25</v>
      </c>
      <c r="N100" s="448">
        <v>25</v>
      </c>
      <c r="O100" s="448">
        <v>25</v>
      </c>
      <c r="P100" s="473">
        <f>SUM(P101:P132)</f>
        <v>1206900000</v>
      </c>
      <c r="Q100" s="474" t="s">
        <v>176</v>
      </c>
      <c r="R100" s="494"/>
      <c r="V100" s="451"/>
      <c r="W100" s="451"/>
      <c r="X100" s="451"/>
      <c r="Y100" s="451"/>
    </row>
    <row r="101" spans="1:25" ht="66.75" customHeight="1">
      <c r="A101" s="453"/>
      <c r="B101" s="452"/>
      <c r="C101" s="452"/>
      <c r="D101" s="453"/>
      <c r="E101" s="453"/>
      <c r="F101" s="453"/>
      <c r="G101" s="453"/>
      <c r="H101" s="534"/>
      <c r="I101" s="482" t="s">
        <v>232</v>
      </c>
      <c r="J101" s="438" t="s">
        <v>427</v>
      </c>
      <c r="K101" s="456" t="s">
        <v>214</v>
      </c>
      <c r="L101" s="453">
        <v>1</v>
      </c>
      <c r="M101" s="453">
        <v>0</v>
      </c>
      <c r="N101" s="453">
        <v>0</v>
      </c>
      <c r="O101" s="453">
        <v>0</v>
      </c>
      <c r="P101" s="471">
        <v>5000000</v>
      </c>
      <c r="Q101" s="472" t="s">
        <v>266</v>
      </c>
      <c r="R101" s="492"/>
      <c r="S101" s="458"/>
      <c r="T101" s="458"/>
      <c r="U101" s="458">
        <f t="shared" ref="U101" si="3">SUM(L101:O101)</f>
        <v>1</v>
      </c>
    </row>
    <row r="102" spans="1:25" ht="39.950000000000003" customHeight="1">
      <c r="A102" s="453"/>
      <c r="B102" s="452"/>
      <c r="C102" s="452"/>
      <c r="D102" s="453"/>
      <c r="E102" s="453"/>
      <c r="F102" s="453"/>
      <c r="G102" s="453"/>
      <c r="H102" s="534"/>
      <c r="I102" s="482" t="s">
        <v>233</v>
      </c>
      <c r="J102" s="438" t="s">
        <v>234</v>
      </c>
      <c r="K102" s="456" t="s">
        <v>242</v>
      </c>
      <c r="L102" s="453">
        <v>0</v>
      </c>
      <c r="M102" s="453">
        <v>0</v>
      </c>
      <c r="N102" s="453">
        <v>70</v>
      </c>
      <c r="O102" s="453">
        <v>0</v>
      </c>
      <c r="P102" s="471">
        <v>25250000</v>
      </c>
      <c r="Q102" s="472" t="s">
        <v>268</v>
      </c>
      <c r="R102" s="492"/>
      <c r="S102" s="458"/>
      <c r="T102" s="458"/>
      <c r="U102" s="458">
        <f>SUM(L102:N102)</f>
        <v>70</v>
      </c>
    </row>
    <row r="103" spans="1:25" ht="39.950000000000003" customHeight="1">
      <c r="A103" s="453"/>
      <c r="B103" s="452"/>
      <c r="C103" s="452"/>
      <c r="D103" s="453"/>
      <c r="E103" s="453"/>
      <c r="F103" s="453"/>
      <c r="G103" s="453"/>
      <c r="H103" s="534"/>
      <c r="I103" s="482"/>
      <c r="J103" s="438"/>
      <c r="K103" s="456"/>
      <c r="L103" s="453"/>
      <c r="M103" s="538"/>
      <c r="N103" s="453"/>
      <c r="O103" s="453"/>
      <c r="P103" s="471"/>
      <c r="Q103" s="471"/>
      <c r="R103" s="492"/>
      <c r="S103" s="519"/>
      <c r="T103" s="519"/>
      <c r="U103" s="519"/>
    </row>
    <row r="104" spans="1:25" ht="39.950000000000003" customHeight="1">
      <c r="A104" s="453"/>
      <c r="B104" s="452"/>
      <c r="C104" s="452"/>
      <c r="D104" s="453"/>
      <c r="E104" s="453"/>
      <c r="F104" s="453"/>
      <c r="G104" s="453"/>
      <c r="H104" s="534"/>
      <c r="I104" s="482"/>
      <c r="J104" s="438"/>
      <c r="K104" s="456"/>
      <c r="L104" s="453"/>
      <c r="M104" s="538"/>
      <c r="N104" s="453"/>
      <c r="O104" s="453"/>
      <c r="P104" s="471"/>
      <c r="Q104" s="471"/>
      <c r="R104" s="492"/>
      <c r="S104" s="519"/>
      <c r="T104" s="519"/>
      <c r="U104" s="519"/>
    </row>
    <row r="105" spans="1:25" ht="66.75" customHeight="1">
      <c r="A105" s="453"/>
      <c r="B105" s="452"/>
      <c r="C105" s="452"/>
      <c r="D105" s="453"/>
      <c r="E105" s="453"/>
      <c r="F105" s="453"/>
      <c r="G105" s="453"/>
      <c r="H105" s="534"/>
      <c r="I105" s="437" t="s">
        <v>434</v>
      </c>
      <c r="J105" s="438" t="s">
        <v>435</v>
      </c>
      <c r="K105" s="484" t="s">
        <v>93</v>
      </c>
      <c r="L105" s="453">
        <v>0</v>
      </c>
      <c r="M105" s="485">
        <v>195</v>
      </c>
      <c r="N105" s="453">
        <v>0</v>
      </c>
      <c r="O105" s="453">
        <v>0</v>
      </c>
      <c r="P105" s="478">
        <v>70125000</v>
      </c>
      <c r="Q105" s="815" t="s">
        <v>517</v>
      </c>
      <c r="R105" s="492"/>
      <c r="S105" s="458"/>
      <c r="T105" s="458"/>
      <c r="U105" s="458"/>
    </row>
    <row r="106" spans="1:25" ht="52.5" customHeight="1">
      <c r="A106" s="453"/>
      <c r="B106" s="452"/>
      <c r="C106" s="452"/>
      <c r="D106" s="453"/>
      <c r="E106" s="453"/>
      <c r="F106" s="453"/>
      <c r="G106" s="453"/>
      <c r="H106" s="534"/>
      <c r="I106" s="437" t="s">
        <v>436</v>
      </c>
      <c r="J106" s="438" t="s">
        <v>437</v>
      </c>
      <c r="K106" s="484" t="s">
        <v>351</v>
      </c>
      <c r="L106" s="453">
        <v>0</v>
      </c>
      <c r="M106" s="485">
        <v>4</v>
      </c>
      <c r="N106" s="453">
        <v>0</v>
      </c>
      <c r="O106" s="453">
        <v>0</v>
      </c>
      <c r="P106" s="478">
        <v>73605000</v>
      </c>
      <c r="Q106" s="816"/>
      <c r="R106" s="492"/>
      <c r="S106" s="458"/>
      <c r="T106" s="458"/>
      <c r="U106" s="458"/>
    </row>
    <row r="107" spans="1:25" ht="52.5" customHeight="1">
      <c r="A107" s="453"/>
      <c r="B107" s="452"/>
      <c r="C107" s="452"/>
      <c r="D107" s="453"/>
      <c r="E107" s="453"/>
      <c r="F107" s="453"/>
      <c r="G107" s="453"/>
      <c r="H107" s="534"/>
      <c r="I107" s="437" t="s">
        <v>438</v>
      </c>
      <c r="J107" s="438" t="s">
        <v>439</v>
      </c>
      <c r="K107" s="484" t="s">
        <v>351</v>
      </c>
      <c r="L107" s="453">
        <v>0</v>
      </c>
      <c r="M107" s="485">
        <v>13</v>
      </c>
      <c r="N107" s="453">
        <v>0</v>
      </c>
      <c r="O107" s="453">
        <v>0</v>
      </c>
      <c r="P107" s="478">
        <v>25250000</v>
      </c>
      <c r="Q107" s="816"/>
      <c r="R107" s="492"/>
      <c r="S107" s="458"/>
      <c r="T107" s="458"/>
      <c r="U107" s="458"/>
    </row>
    <row r="108" spans="1:25" ht="51.75" customHeight="1">
      <c r="A108" s="453"/>
      <c r="B108" s="452"/>
      <c r="C108" s="452"/>
      <c r="D108" s="453"/>
      <c r="E108" s="453"/>
      <c r="F108" s="453"/>
      <c r="G108" s="453"/>
      <c r="H108" s="534"/>
      <c r="I108" s="437" t="s">
        <v>440</v>
      </c>
      <c r="J108" s="438" t="s">
        <v>441</v>
      </c>
      <c r="K108" s="484" t="s">
        <v>470</v>
      </c>
      <c r="L108" s="453">
        <v>0</v>
      </c>
      <c r="M108" s="485">
        <v>1</v>
      </c>
      <c r="N108" s="453">
        <v>0</v>
      </c>
      <c r="O108" s="453">
        <v>0</v>
      </c>
      <c r="P108" s="478">
        <v>28900000</v>
      </c>
      <c r="Q108" s="816"/>
      <c r="R108" s="492"/>
      <c r="S108" s="458"/>
      <c r="T108" s="458"/>
      <c r="U108" s="458"/>
    </row>
    <row r="109" spans="1:25" ht="54" customHeight="1">
      <c r="A109" s="453"/>
      <c r="B109" s="452"/>
      <c r="C109" s="452"/>
      <c r="D109" s="453"/>
      <c r="E109" s="453"/>
      <c r="F109" s="453"/>
      <c r="G109" s="453"/>
      <c r="H109" s="534"/>
      <c r="I109" s="437" t="s">
        <v>442</v>
      </c>
      <c r="J109" s="438" t="s">
        <v>443</v>
      </c>
      <c r="K109" s="484" t="s">
        <v>470</v>
      </c>
      <c r="L109" s="453">
        <v>0</v>
      </c>
      <c r="M109" s="485">
        <v>1</v>
      </c>
      <c r="N109" s="453">
        <v>0</v>
      </c>
      <c r="O109" s="453">
        <v>0</v>
      </c>
      <c r="P109" s="478">
        <v>55120000</v>
      </c>
      <c r="Q109" s="817"/>
      <c r="R109" s="492"/>
      <c r="S109" s="458"/>
      <c r="T109" s="458"/>
      <c r="U109" s="458"/>
    </row>
    <row r="110" spans="1:25" ht="39.950000000000003" customHeight="1">
      <c r="A110" s="453"/>
      <c r="B110" s="452"/>
      <c r="C110" s="452"/>
      <c r="D110" s="453"/>
      <c r="E110" s="453"/>
      <c r="F110" s="453"/>
      <c r="G110" s="453"/>
      <c r="H110" s="534"/>
      <c r="I110" s="437" t="s">
        <v>444</v>
      </c>
      <c r="J110" s="438" t="s">
        <v>445</v>
      </c>
      <c r="K110" s="484" t="s">
        <v>93</v>
      </c>
      <c r="L110" s="453">
        <v>0</v>
      </c>
      <c r="M110" s="485">
        <v>1</v>
      </c>
      <c r="N110" s="453">
        <v>0</v>
      </c>
      <c r="O110" s="453">
        <v>0</v>
      </c>
      <c r="P110" s="478">
        <v>26600000</v>
      </c>
      <c r="Q110" s="815" t="s">
        <v>523</v>
      </c>
      <c r="R110" s="492"/>
      <c r="S110" s="458"/>
      <c r="T110" s="458"/>
      <c r="U110" s="458"/>
    </row>
    <row r="111" spans="1:25" ht="39.950000000000003" customHeight="1">
      <c r="A111" s="453"/>
      <c r="B111" s="452"/>
      <c r="C111" s="452"/>
      <c r="D111" s="453"/>
      <c r="E111" s="453"/>
      <c r="F111" s="453"/>
      <c r="G111" s="453"/>
      <c r="H111" s="534"/>
      <c r="I111" s="437" t="s">
        <v>446</v>
      </c>
      <c r="J111" s="438" t="s">
        <v>447</v>
      </c>
      <c r="K111" s="484" t="s">
        <v>93</v>
      </c>
      <c r="L111" s="453">
        <v>0</v>
      </c>
      <c r="M111" s="485">
        <v>1</v>
      </c>
      <c r="N111" s="453">
        <v>0</v>
      </c>
      <c r="O111" s="453">
        <v>0</v>
      </c>
      <c r="P111" s="478">
        <v>41600000</v>
      </c>
      <c r="Q111" s="817"/>
      <c r="R111" s="492"/>
      <c r="S111" s="458"/>
      <c r="T111" s="458"/>
      <c r="U111" s="458"/>
    </row>
    <row r="112" spans="1:25" ht="39.950000000000003" customHeight="1">
      <c r="A112" s="453"/>
      <c r="B112" s="452"/>
      <c r="C112" s="452"/>
      <c r="D112" s="453"/>
      <c r="E112" s="453"/>
      <c r="F112" s="453"/>
      <c r="G112" s="453"/>
      <c r="H112" s="534"/>
      <c r="I112" s="437" t="s">
        <v>448</v>
      </c>
      <c r="J112" s="438" t="s">
        <v>449</v>
      </c>
      <c r="K112" s="484" t="s">
        <v>93</v>
      </c>
      <c r="L112" s="453">
        <v>0</v>
      </c>
      <c r="M112" s="485">
        <v>1</v>
      </c>
      <c r="N112" s="453">
        <v>0</v>
      </c>
      <c r="O112" s="453">
        <v>0</v>
      </c>
      <c r="P112" s="478">
        <v>53000000</v>
      </c>
      <c r="Q112" s="815" t="s">
        <v>522</v>
      </c>
      <c r="R112" s="492"/>
      <c r="S112" s="458"/>
      <c r="T112" s="458"/>
      <c r="U112" s="458"/>
    </row>
    <row r="113" spans="1:21" ht="58.5" customHeight="1">
      <c r="A113" s="453"/>
      <c r="B113" s="452"/>
      <c r="C113" s="452"/>
      <c r="D113" s="453"/>
      <c r="E113" s="453"/>
      <c r="F113" s="453"/>
      <c r="G113" s="453"/>
      <c r="H113" s="534"/>
      <c r="I113" s="437" t="s">
        <v>450</v>
      </c>
      <c r="J113" s="438" t="s">
        <v>451</v>
      </c>
      <c r="K113" s="484" t="s">
        <v>470</v>
      </c>
      <c r="L113" s="453">
        <v>0</v>
      </c>
      <c r="M113" s="485">
        <v>1</v>
      </c>
      <c r="N113" s="453">
        <v>0</v>
      </c>
      <c r="O113" s="453">
        <v>0</v>
      </c>
      <c r="P113" s="478">
        <v>132500000</v>
      </c>
      <c r="Q113" s="816"/>
      <c r="R113" s="492"/>
      <c r="S113" s="458"/>
      <c r="T113" s="458"/>
      <c r="U113" s="458"/>
    </row>
    <row r="114" spans="1:21" ht="56.25" customHeight="1">
      <c r="A114" s="453"/>
      <c r="B114" s="452"/>
      <c r="C114" s="452"/>
      <c r="D114" s="453"/>
      <c r="E114" s="453"/>
      <c r="F114" s="453"/>
      <c r="G114" s="453"/>
      <c r="H114" s="534"/>
      <c r="I114" s="437" t="s">
        <v>452</v>
      </c>
      <c r="J114" s="438" t="s">
        <v>439</v>
      </c>
      <c r="K114" s="484" t="s">
        <v>351</v>
      </c>
      <c r="L114" s="453">
        <v>0</v>
      </c>
      <c r="M114" s="485">
        <v>7</v>
      </c>
      <c r="N114" s="453">
        <v>0</v>
      </c>
      <c r="O114" s="453">
        <v>0</v>
      </c>
      <c r="P114" s="478">
        <v>7300000</v>
      </c>
      <c r="Q114" s="816"/>
      <c r="R114" s="492"/>
      <c r="S114" s="458"/>
      <c r="T114" s="458"/>
      <c r="U114" s="458"/>
    </row>
    <row r="115" spans="1:21" ht="54.75" customHeight="1">
      <c r="A115" s="453"/>
      <c r="B115" s="452"/>
      <c r="C115" s="452"/>
      <c r="D115" s="453"/>
      <c r="E115" s="453"/>
      <c r="F115" s="453"/>
      <c r="G115" s="453"/>
      <c r="H115" s="534"/>
      <c r="I115" s="437" t="s">
        <v>453</v>
      </c>
      <c r="J115" s="438" t="s">
        <v>437</v>
      </c>
      <c r="K115" s="484" t="s">
        <v>351</v>
      </c>
      <c r="L115" s="453">
        <v>0</v>
      </c>
      <c r="M115" s="485">
        <v>5</v>
      </c>
      <c r="N115" s="453">
        <v>0</v>
      </c>
      <c r="O115" s="453">
        <v>0</v>
      </c>
      <c r="P115" s="478">
        <v>21000000</v>
      </c>
      <c r="Q115" s="817"/>
      <c r="R115" s="492"/>
      <c r="S115" s="458"/>
      <c r="T115" s="458"/>
      <c r="U115" s="458"/>
    </row>
    <row r="116" spans="1:21" ht="24" customHeight="1">
      <c r="A116" s="453"/>
      <c r="B116" s="452"/>
      <c r="C116" s="452"/>
      <c r="D116" s="453"/>
      <c r="E116" s="453"/>
      <c r="F116" s="453"/>
      <c r="G116" s="453"/>
      <c r="H116" s="534"/>
      <c r="I116" s="437"/>
      <c r="J116" s="438"/>
      <c r="K116" s="484"/>
      <c r="L116" s="453"/>
      <c r="M116" s="485"/>
      <c r="N116" s="453"/>
      <c r="O116" s="453"/>
      <c r="P116" s="478"/>
      <c r="Q116" s="515"/>
      <c r="R116" s="492"/>
      <c r="S116" s="519"/>
      <c r="T116" s="519"/>
      <c r="U116" s="519"/>
    </row>
    <row r="117" spans="1:21" ht="24" customHeight="1">
      <c r="A117" s="453"/>
      <c r="B117" s="452"/>
      <c r="C117" s="452"/>
      <c r="D117" s="453"/>
      <c r="E117" s="453"/>
      <c r="F117" s="453"/>
      <c r="G117" s="453"/>
      <c r="H117" s="534"/>
      <c r="I117" s="437"/>
      <c r="J117" s="438"/>
      <c r="K117" s="484"/>
      <c r="L117" s="453"/>
      <c r="M117" s="485"/>
      <c r="N117" s="453"/>
      <c r="O117" s="453"/>
      <c r="P117" s="478"/>
      <c r="Q117" s="515"/>
      <c r="R117" s="492"/>
      <c r="S117" s="519"/>
      <c r="T117" s="519"/>
      <c r="U117" s="519"/>
    </row>
    <row r="118" spans="1:21" ht="24" customHeight="1">
      <c r="A118" s="453"/>
      <c r="B118" s="452"/>
      <c r="C118" s="452"/>
      <c r="D118" s="453"/>
      <c r="E118" s="453"/>
      <c r="F118" s="453"/>
      <c r="G118" s="453"/>
      <c r="H118" s="534"/>
      <c r="I118" s="437"/>
      <c r="J118" s="438"/>
      <c r="K118" s="484"/>
      <c r="L118" s="453"/>
      <c r="M118" s="485"/>
      <c r="N118" s="453"/>
      <c r="O118" s="453"/>
      <c r="P118" s="478"/>
      <c r="Q118" s="515"/>
      <c r="R118" s="492"/>
      <c r="S118" s="519"/>
      <c r="T118" s="519"/>
      <c r="U118" s="519"/>
    </row>
    <row r="119" spans="1:21" ht="24" customHeight="1">
      <c r="A119" s="453"/>
      <c r="B119" s="452"/>
      <c r="C119" s="452"/>
      <c r="D119" s="453"/>
      <c r="E119" s="453"/>
      <c r="F119" s="453"/>
      <c r="G119" s="453"/>
      <c r="H119" s="534"/>
      <c r="I119" s="437"/>
      <c r="J119" s="438"/>
      <c r="K119" s="484"/>
      <c r="L119" s="453"/>
      <c r="M119" s="485"/>
      <c r="N119" s="453"/>
      <c r="O119" s="453"/>
      <c r="P119" s="478"/>
      <c r="Q119" s="515"/>
      <c r="R119" s="492"/>
      <c r="S119" s="519"/>
      <c r="T119" s="519"/>
      <c r="U119" s="519"/>
    </row>
    <row r="120" spans="1:21" ht="24" customHeight="1">
      <c r="A120" s="453"/>
      <c r="B120" s="452"/>
      <c r="C120" s="452"/>
      <c r="D120" s="453"/>
      <c r="E120" s="453"/>
      <c r="F120" s="453"/>
      <c r="G120" s="453"/>
      <c r="H120" s="534"/>
      <c r="I120" s="437"/>
      <c r="J120" s="438"/>
      <c r="K120" s="484"/>
      <c r="L120" s="453"/>
      <c r="M120" s="485"/>
      <c r="N120" s="453"/>
      <c r="O120" s="453"/>
      <c r="P120" s="478"/>
      <c r="Q120" s="515"/>
      <c r="R120" s="492"/>
      <c r="S120" s="519"/>
      <c r="T120" s="519"/>
      <c r="U120" s="519"/>
    </row>
    <row r="121" spans="1:21" ht="24" customHeight="1">
      <c r="A121" s="453"/>
      <c r="B121" s="452"/>
      <c r="C121" s="452"/>
      <c r="D121" s="453"/>
      <c r="E121" s="453"/>
      <c r="F121" s="453"/>
      <c r="G121" s="453"/>
      <c r="H121" s="534"/>
      <c r="I121" s="437"/>
      <c r="J121" s="438"/>
      <c r="K121" s="484"/>
      <c r="L121" s="453"/>
      <c r="M121" s="485"/>
      <c r="N121" s="453"/>
      <c r="O121" s="453"/>
      <c r="P121" s="478"/>
      <c r="Q121" s="515"/>
      <c r="R121" s="492"/>
      <c r="S121" s="519"/>
      <c r="T121" s="519"/>
      <c r="U121" s="519"/>
    </row>
    <row r="122" spans="1:21" ht="24" customHeight="1">
      <c r="A122" s="453"/>
      <c r="B122" s="452"/>
      <c r="C122" s="452"/>
      <c r="D122" s="453"/>
      <c r="E122" s="453"/>
      <c r="F122" s="453"/>
      <c r="G122" s="453"/>
      <c r="H122" s="534"/>
      <c r="I122" s="437"/>
      <c r="J122" s="438"/>
      <c r="K122" s="484"/>
      <c r="L122" s="453"/>
      <c r="M122" s="485"/>
      <c r="N122" s="453"/>
      <c r="O122" s="453"/>
      <c r="P122" s="478"/>
      <c r="Q122" s="515"/>
      <c r="R122" s="492"/>
      <c r="S122" s="519"/>
      <c r="T122" s="519"/>
      <c r="U122" s="519"/>
    </row>
    <row r="123" spans="1:21" ht="72" customHeight="1">
      <c r="A123" s="453"/>
      <c r="B123" s="452"/>
      <c r="C123" s="452"/>
      <c r="D123" s="453"/>
      <c r="E123" s="453"/>
      <c r="F123" s="453"/>
      <c r="G123" s="453"/>
      <c r="H123" s="534"/>
      <c r="I123" s="437" t="s">
        <v>454</v>
      </c>
      <c r="J123" s="438" t="s">
        <v>435</v>
      </c>
      <c r="K123" s="484" t="s">
        <v>351</v>
      </c>
      <c r="L123" s="453">
        <v>0</v>
      </c>
      <c r="M123" s="485">
        <v>108</v>
      </c>
      <c r="N123" s="453">
        <v>0</v>
      </c>
      <c r="O123" s="453">
        <v>0</v>
      </c>
      <c r="P123" s="478">
        <v>50250000</v>
      </c>
      <c r="Q123" s="815" t="s">
        <v>520</v>
      </c>
      <c r="R123" s="492"/>
      <c r="S123" s="458"/>
      <c r="T123" s="458"/>
      <c r="U123" s="458"/>
    </row>
    <row r="124" spans="1:21" ht="50.25" customHeight="1">
      <c r="A124" s="453"/>
      <c r="B124" s="452"/>
      <c r="C124" s="452"/>
      <c r="D124" s="453"/>
      <c r="E124" s="453"/>
      <c r="F124" s="453"/>
      <c r="G124" s="453"/>
      <c r="H124" s="534"/>
      <c r="I124" s="437" t="s">
        <v>455</v>
      </c>
      <c r="J124" s="438" t="s">
        <v>441</v>
      </c>
      <c r="K124" s="484" t="s">
        <v>470</v>
      </c>
      <c r="L124" s="453">
        <v>0</v>
      </c>
      <c r="M124" s="485">
        <v>1</v>
      </c>
      <c r="N124" s="453">
        <v>0</v>
      </c>
      <c r="O124" s="453">
        <v>0</v>
      </c>
      <c r="P124" s="478">
        <v>190000000</v>
      </c>
      <c r="Q124" s="816"/>
      <c r="R124" s="492"/>
      <c r="S124" s="458"/>
      <c r="T124" s="458"/>
      <c r="U124" s="458"/>
    </row>
    <row r="125" spans="1:21" ht="66.75" customHeight="1">
      <c r="A125" s="453"/>
      <c r="B125" s="452"/>
      <c r="C125" s="452"/>
      <c r="D125" s="453"/>
      <c r="E125" s="453"/>
      <c r="F125" s="453"/>
      <c r="G125" s="453"/>
      <c r="H125" s="534"/>
      <c r="I125" s="437" t="s">
        <v>456</v>
      </c>
      <c r="J125" s="438" t="s">
        <v>457</v>
      </c>
      <c r="K125" s="484" t="s">
        <v>470</v>
      </c>
      <c r="L125" s="453">
        <v>0</v>
      </c>
      <c r="M125" s="485">
        <v>1</v>
      </c>
      <c r="N125" s="453">
        <v>0</v>
      </c>
      <c r="O125" s="453">
        <v>0</v>
      </c>
      <c r="P125" s="478">
        <v>27000000</v>
      </c>
      <c r="Q125" s="816"/>
      <c r="R125" s="492"/>
      <c r="S125" s="458"/>
      <c r="T125" s="458"/>
      <c r="U125" s="458"/>
    </row>
    <row r="126" spans="1:21" ht="48" customHeight="1">
      <c r="A126" s="453"/>
      <c r="B126" s="452"/>
      <c r="C126" s="452"/>
      <c r="D126" s="453"/>
      <c r="E126" s="453"/>
      <c r="F126" s="453"/>
      <c r="G126" s="453"/>
      <c r="H126" s="534"/>
      <c r="I126" s="437" t="s">
        <v>458</v>
      </c>
      <c r="J126" s="438" t="s">
        <v>459</v>
      </c>
      <c r="K126" s="484" t="s">
        <v>351</v>
      </c>
      <c r="L126" s="453">
        <v>0</v>
      </c>
      <c r="M126" s="485">
        <v>20</v>
      </c>
      <c r="N126" s="453">
        <v>0</v>
      </c>
      <c r="O126" s="453">
        <v>0</v>
      </c>
      <c r="P126" s="478">
        <v>35000000</v>
      </c>
      <c r="Q126" s="816"/>
      <c r="R126" s="492"/>
      <c r="S126" s="458"/>
      <c r="T126" s="458"/>
      <c r="U126" s="458"/>
    </row>
    <row r="127" spans="1:21" ht="39.950000000000003" customHeight="1">
      <c r="A127" s="453"/>
      <c r="B127" s="452"/>
      <c r="C127" s="452"/>
      <c r="D127" s="453"/>
      <c r="E127" s="453"/>
      <c r="F127" s="453"/>
      <c r="G127" s="453"/>
      <c r="H127" s="534"/>
      <c r="I127" s="437" t="s">
        <v>460</v>
      </c>
      <c r="J127" s="438" t="s">
        <v>461</v>
      </c>
      <c r="K127" s="484" t="s">
        <v>470</v>
      </c>
      <c r="L127" s="453">
        <v>0</v>
      </c>
      <c r="M127" s="485">
        <v>1</v>
      </c>
      <c r="N127" s="453">
        <v>0</v>
      </c>
      <c r="O127" s="453">
        <v>0</v>
      </c>
      <c r="P127" s="478">
        <v>15900000</v>
      </c>
      <c r="Q127" s="817"/>
      <c r="R127" s="492"/>
      <c r="S127" s="458"/>
      <c r="T127" s="458"/>
      <c r="U127" s="458"/>
    </row>
    <row r="128" spans="1:21" ht="68.25" customHeight="1">
      <c r="A128" s="453"/>
      <c r="B128" s="452"/>
      <c r="C128" s="452"/>
      <c r="D128" s="453"/>
      <c r="E128" s="453"/>
      <c r="F128" s="453"/>
      <c r="G128" s="453"/>
      <c r="H128" s="534"/>
      <c r="I128" s="437" t="s">
        <v>462</v>
      </c>
      <c r="J128" s="438" t="s">
        <v>457</v>
      </c>
      <c r="K128" s="484" t="s">
        <v>470</v>
      </c>
      <c r="L128" s="453">
        <v>0</v>
      </c>
      <c r="M128" s="485">
        <v>1</v>
      </c>
      <c r="N128" s="453">
        <v>0</v>
      </c>
      <c r="O128" s="453">
        <v>0</v>
      </c>
      <c r="P128" s="478">
        <v>183804000</v>
      </c>
      <c r="Q128" s="815" t="s">
        <v>516</v>
      </c>
      <c r="R128" s="492"/>
      <c r="S128" s="458"/>
      <c r="T128" s="458"/>
      <c r="U128" s="458"/>
    </row>
    <row r="129" spans="1:25" ht="63.75" customHeight="1">
      <c r="A129" s="453"/>
      <c r="B129" s="452"/>
      <c r="C129" s="452"/>
      <c r="D129" s="453"/>
      <c r="E129" s="453"/>
      <c r="F129" s="453"/>
      <c r="G129" s="453"/>
      <c r="H129" s="534"/>
      <c r="I129" s="437" t="s">
        <v>463</v>
      </c>
      <c r="J129" s="438" t="s">
        <v>435</v>
      </c>
      <c r="K129" s="484" t="s">
        <v>351</v>
      </c>
      <c r="L129" s="453">
        <v>0</v>
      </c>
      <c r="M129" s="485">
        <v>3</v>
      </c>
      <c r="N129" s="453">
        <v>0</v>
      </c>
      <c r="O129" s="453">
        <v>0</v>
      </c>
      <c r="P129" s="478">
        <v>7500000</v>
      </c>
      <c r="Q129" s="817"/>
      <c r="R129" s="492"/>
      <c r="S129" s="458"/>
      <c r="T129" s="458"/>
      <c r="U129" s="458"/>
    </row>
    <row r="130" spans="1:25" ht="57" customHeight="1">
      <c r="A130" s="453"/>
      <c r="B130" s="452"/>
      <c r="C130" s="452"/>
      <c r="D130" s="453"/>
      <c r="E130" s="453"/>
      <c r="F130" s="453"/>
      <c r="G130" s="453"/>
      <c r="H130" s="534"/>
      <c r="I130" s="437" t="s">
        <v>464</v>
      </c>
      <c r="J130" s="438" t="s">
        <v>465</v>
      </c>
      <c r="K130" s="484" t="s">
        <v>93</v>
      </c>
      <c r="L130" s="453">
        <v>0</v>
      </c>
      <c r="M130" s="485">
        <v>2</v>
      </c>
      <c r="N130" s="453">
        <v>0</v>
      </c>
      <c r="O130" s="453">
        <v>0</v>
      </c>
      <c r="P130" s="478">
        <v>113314000</v>
      </c>
      <c r="Q130" s="815" t="s">
        <v>516</v>
      </c>
      <c r="R130" s="492"/>
      <c r="S130" s="458"/>
      <c r="T130" s="458"/>
      <c r="U130" s="458"/>
    </row>
    <row r="131" spans="1:25" ht="39.950000000000003" customHeight="1">
      <c r="A131" s="453"/>
      <c r="B131" s="452"/>
      <c r="C131" s="452"/>
      <c r="D131" s="453"/>
      <c r="E131" s="453"/>
      <c r="F131" s="453"/>
      <c r="G131" s="453"/>
      <c r="H131" s="534"/>
      <c r="I131" s="437" t="s">
        <v>466</v>
      </c>
      <c r="J131" s="438" t="s">
        <v>467</v>
      </c>
      <c r="K131" s="484" t="s">
        <v>470</v>
      </c>
      <c r="L131" s="453">
        <v>0</v>
      </c>
      <c r="M131" s="485">
        <v>1</v>
      </c>
      <c r="N131" s="453">
        <v>0</v>
      </c>
      <c r="O131" s="453">
        <v>0</v>
      </c>
      <c r="P131" s="478">
        <v>12720000</v>
      </c>
      <c r="Q131" s="816"/>
      <c r="R131" s="492"/>
      <c r="S131" s="458"/>
      <c r="T131" s="458"/>
      <c r="U131" s="458"/>
    </row>
    <row r="132" spans="1:25" ht="50.25" customHeight="1">
      <c r="A132" s="453"/>
      <c r="B132" s="452"/>
      <c r="C132" s="452"/>
      <c r="D132" s="453"/>
      <c r="E132" s="453"/>
      <c r="F132" s="453"/>
      <c r="G132" s="453"/>
      <c r="H132" s="534"/>
      <c r="I132" s="437" t="s">
        <v>468</v>
      </c>
      <c r="J132" s="438" t="s">
        <v>469</v>
      </c>
      <c r="K132" s="484" t="s">
        <v>93</v>
      </c>
      <c r="L132" s="453">
        <v>0</v>
      </c>
      <c r="M132" s="485">
        <v>2</v>
      </c>
      <c r="N132" s="453">
        <v>0</v>
      </c>
      <c r="O132" s="453">
        <v>0</v>
      </c>
      <c r="P132" s="478">
        <v>6162000</v>
      </c>
      <c r="Q132" s="817"/>
      <c r="R132" s="492"/>
      <c r="S132" s="458"/>
      <c r="T132" s="458"/>
      <c r="U132" s="458"/>
    </row>
    <row r="133" spans="1:25" ht="50.25" customHeight="1">
      <c r="A133" s="453"/>
      <c r="B133" s="452"/>
      <c r="C133" s="452"/>
      <c r="D133" s="453"/>
      <c r="E133" s="453"/>
      <c r="F133" s="453"/>
      <c r="G133" s="453"/>
      <c r="H133" s="534"/>
      <c r="I133" s="437"/>
      <c r="J133" s="438"/>
      <c r="K133" s="484"/>
      <c r="L133" s="453"/>
      <c r="M133" s="485"/>
      <c r="N133" s="453"/>
      <c r="O133" s="453"/>
      <c r="P133" s="537"/>
      <c r="Q133" s="516"/>
      <c r="R133" s="492"/>
      <c r="S133" s="519"/>
      <c r="T133" s="519"/>
      <c r="U133" s="519"/>
    </row>
    <row r="134" spans="1:25" ht="50.25" customHeight="1">
      <c r="A134" s="453"/>
      <c r="B134" s="452"/>
      <c r="C134" s="452"/>
      <c r="D134" s="453"/>
      <c r="E134" s="453"/>
      <c r="F134" s="453"/>
      <c r="G134" s="453"/>
      <c r="H134" s="534"/>
      <c r="I134" s="437"/>
      <c r="J134" s="438"/>
      <c r="K134" s="484"/>
      <c r="L134" s="453"/>
      <c r="M134" s="485"/>
      <c r="N134" s="453"/>
      <c r="O134" s="453"/>
      <c r="P134" s="537"/>
      <c r="Q134" s="516"/>
      <c r="R134" s="492"/>
      <c r="S134" s="519"/>
      <c r="T134" s="519"/>
      <c r="U134" s="519"/>
    </row>
    <row r="135" spans="1:25" ht="50.25" customHeight="1">
      <c r="A135" s="453"/>
      <c r="B135" s="452"/>
      <c r="C135" s="452"/>
      <c r="D135" s="453"/>
      <c r="E135" s="453"/>
      <c r="F135" s="453"/>
      <c r="G135" s="453"/>
      <c r="H135" s="534"/>
      <c r="I135" s="437"/>
      <c r="J135" s="438"/>
      <c r="K135" s="484"/>
      <c r="L135" s="453"/>
      <c r="M135" s="485"/>
      <c r="N135" s="453"/>
      <c r="O135" s="453"/>
      <c r="P135" s="537"/>
      <c r="Q135" s="516"/>
      <c r="R135" s="492"/>
      <c r="S135" s="519"/>
      <c r="T135" s="519"/>
      <c r="U135" s="519"/>
    </row>
    <row r="136" spans="1:25" ht="28.5" customHeight="1">
      <c r="A136" s="453"/>
      <c r="B136" s="452"/>
      <c r="C136" s="452"/>
      <c r="D136" s="453"/>
      <c r="E136" s="453"/>
      <c r="F136" s="453"/>
      <c r="G136" s="453"/>
      <c r="H136" s="534"/>
      <c r="I136" s="437"/>
      <c r="J136" s="438"/>
      <c r="K136" s="484"/>
      <c r="L136" s="453"/>
      <c r="M136" s="485"/>
      <c r="N136" s="453"/>
      <c r="O136" s="453"/>
      <c r="P136" s="537"/>
      <c r="Q136" s="516"/>
      <c r="R136" s="492"/>
      <c r="S136" s="519"/>
      <c r="T136" s="519"/>
      <c r="U136" s="519"/>
    </row>
    <row r="137" spans="1:25" s="450" customFormat="1" ht="85.5" customHeight="1">
      <c r="A137" s="445">
        <v>7</v>
      </c>
      <c r="B137" s="448" t="s">
        <v>431</v>
      </c>
      <c r="C137" s="447" t="s">
        <v>432</v>
      </c>
      <c r="D137" s="448">
        <v>25</v>
      </c>
      <c r="E137" s="448">
        <v>25</v>
      </c>
      <c r="F137" s="448">
        <v>25</v>
      </c>
      <c r="G137" s="448">
        <v>25</v>
      </c>
      <c r="H137" s="532" t="s">
        <v>243</v>
      </c>
      <c r="I137" s="448"/>
      <c r="J137" s="448"/>
      <c r="K137" s="448"/>
      <c r="L137" s="448">
        <v>25</v>
      </c>
      <c r="M137" s="448">
        <v>25</v>
      </c>
      <c r="N137" s="448">
        <v>25</v>
      </c>
      <c r="O137" s="448">
        <v>25</v>
      </c>
      <c r="P137" s="473">
        <f>SUM(P138:P141)</f>
        <v>96500000</v>
      </c>
      <c r="Q137" s="474" t="s">
        <v>176</v>
      </c>
      <c r="R137" s="494"/>
      <c r="V137" s="451"/>
      <c r="W137" s="451"/>
      <c r="X137" s="451"/>
      <c r="Y137" s="451"/>
    </row>
    <row r="138" spans="1:25" ht="53.25" customHeight="1">
      <c r="A138" s="453"/>
      <c r="B138" s="452" t="s">
        <v>176</v>
      </c>
      <c r="C138" s="452"/>
      <c r="D138" s="453"/>
      <c r="E138" s="453"/>
      <c r="F138" s="453"/>
      <c r="G138" s="453"/>
      <c r="H138" s="534"/>
      <c r="I138" s="437" t="s">
        <v>527</v>
      </c>
      <c r="J138" s="486" t="s">
        <v>673</v>
      </c>
      <c r="K138" s="456" t="s">
        <v>214</v>
      </c>
      <c r="L138" s="453">
        <v>15</v>
      </c>
      <c r="M138" s="453">
        <v>15</v>
      </c>
      <c r="N138" s="453">
        <v>15</v>
      </c>
      <c r="O138" s="453">
        <v>15</v>
      </c>
      <c r="P138" s="471">
        <v>36500000</v>
      </c>
      <c r="Q138" s="472" t="s">
        <v>271</v>
      </c>
      <c r="R138" s="492"/>
      <c r="S138" s="458"/>
      <c r="T138" s="458"/>
      <c r="U138" s="458">
        <f t="shared" ref="U138:U139" si="4">SUM(L138:O138)</f>
        <v>60</v>
      </c>
    </row>
    <row r="139" spans="1:25" ht="42.75" customHeight="1">
      <c r="A139" s="453"/>
      <c r="B139" s="452"/>
      <c r="C139" s="452"/>
      <c r="D139" s="453"/>
      <c r="E139" s="453"/>
      <c r="F139" s="453"/>
      <c r="G139" s="453"/>
      <c r="H139" s="534"/>
      <c r="I139" s="487" t="s">
        <v>246</v>
      </c>
      <c r="J139" s="488" t="s">
        <v>247</v>
      </c>
      <c r="K139" s="489" t="s">
        <v>214</v>
      </c>
      <c r="L139" s="453">
        <v>1</v>
      </c>
      <c r="M139" s="453">
        <v>1</v>
      </c>
      <c r="N139" s="453">
        <v>1</v>
      </c>
      <c r="O139" s="453">
        <v>1</v>
      </c>
      <c r="P139" s="471">
        <v>60000000</v>
      </c>
      <c r="Q139" s="472" t="s">
        <v>270</v>
      </c>
      <c r="R139" s="492"/>
      <c r="S139" s="458"/>
      <c r="T139" s="458"/>
      <c r="U139" s="458">
        <f t="shared" si="4"/>
        <v>4</v>
      </c>
    </row>
    <row r="140" spans="1:25" ht="29.25" customHeight="1"/>
    <row r="141" spans="1:25" ht="27" customHeight="1">
      <c r="L141" s="821" t="s">
        <v>559</v>
      </c>
      <c r="M141" s="821"/>
      <c r="N141" s="821"/>
      <c r="O141" s="821"/>
      <c r="P141" s="821"/>
    </row>
    <row r="142" spans="1:25" ht="18.75" customHeight="1">
      <c r="L142" s="822" t="s">
        <v>274</v>
      </c>
      <c r="M142" s="822"/>
      <c r="N142" s="822"/>
      <c r="O142" s="822"/>
      <c r="P142" s="822"/>
    </row>
    <row r="143" spans="1:25" ht="18.75" customHeight="1">
      <c r="L143" s="517"/>
      <c r="M143" s="517"/>
      <c r="N143" s="517"/>
      <c r="O143" s="517"/>
      <c r="P143" s="517"/>
    </row>
    <row r="144" spans="1:25" ht="21" customHeight="1">
      <c r="L144" s="497"/>
      <c r="M144" s="498"/>
      <c r="N144" s="498"/>
      <c r="O144" s="498"/>
      <c r="P144" s="498"/>
    </row>
    <row r="145" spans="12:16" ht="21" customHeight="1">
      <c r="L145" s="497"/>
      <c r="M145" s="498"/>
      <c r="N145" s="498"/>
      <c r="O145" s="498"/>
      <c r="P145" s="498"/>
    </row>
    <row r="146" spans="12:16" ht="21" customHeight="1">
      <c r="L146" s="499" t="s">
        <v>560</v>
      </c>
      <c r="M146" s="498"/>
      <c r="N146" s="498"/>
      <c r="O146" s="498"/>
      <c r="P146" s="498"/>
    </row>
    <row r="147" spans="12:16" ht="27" customHeight="1">
      <c r="L147" s="820" t="s">
        <v>276</v>
      </c>
      <c r="M147" s="820"/>
      <c r="N147" s="820"/>
      <c r="O147" s="820"/>
      <c r="P147" s="498"/>
    </row>
    <row r="148" spans="12:16" ht="21.75" customHeight="1">
      <c r="L148" s="820" t="s">
        <v>277</v>
      </c>
      <c r="M148" s="820"/>
      <c r="N148" s="820"/>
      <c r="O148" s="820"/>
      <c r="P148" s="820"/>
    </row>
  </sheetData>
  <mergeCells count="36">
    <mergeCell ref="Q105:Q109"/>
    <mergeCell ref="L142:P142"/>
    <mergeCell ref="Q110:Q111"/>
    <mergeCell ref="Q112:Q115"/>
    <mergeCell ref="L147:O147"/>
    <mergeCell ref="L148:P148"/>
    <mergeCell ref="Q123:Q127"/>
    <mergeCell ref="Q128:Q129"/>
    <mergeCell ref="Q130:Q132"/>
    <mergeCell ref="L141:P141"/>
    <mergeCell ref="Q67:Q72"/>
    <mergeCell ref="Q86:Q87"/>
    <mergeCell ref="Q88:Q89"/>
    <mergeCell ref="Q94:Q97"/>
    <mergeCell ref="Q90:Q91"/>
    <mergeCell ref="Q92:Q93"/>
    <mergeCell ref="Q73:Q74"/>
    <mergeCell ref="Q75:Q79"/>
    <mergeCell ref="Q80:Q85"/>
    <mergeCell ref="Q26:Q35"/>
    <mergeCell ref="Q42:Q46"/>
    <mergeCell ref="Q38:Q39"/>
    <mergeCell ref="P2:P4"/>
    <mergeCell ref="Q8:Q18"/>
    <mergeCell ref="V9:Y9"/>
    <mergeCell ref="A1:Q1"/>
    <mergeCell ref="L2:O3"/>
    <mergeCell ref="A2:A4"/>
    <mergeCell ref="B2:B4"/>
    <mergeCell ref="C2:C4"/>
    <mergeCell ref="H2:H4"/>
    <mergeCell ref="I2:I4"/>
    <mergeCell ref="J2:J4"/>
    <mergeCell ref="K2:K4"/>
    <mergeCell ref="Q2:Q4"/>
    <mergeCell ref="D2:G3"/>
  </mergeCells>
  <phoneticPr fontId="10" type="noConversion"/>
  <pageMargins left="0.39370078740157483" right="0.39370078740157483" top="0.59055118110236227" bottom="0.59055118110236227" header="0.31496062992125984" footer="0.31496062992125984"/>
  <pageSetup paperSize="9" scale="6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36"/>
  <sheetViews>
    <sheetView topLeftCell="A14" zoomScale="80" zoomScaleNormal="80" zoomScaleSheetLayoutView="85" workbookViewId="0">
      <selection activeCell="D10" sqref="D10:E15"/>
    </sheetView>
  </sheetViews>
  <sheetFormatPr defaultColWidth="9" defaultRowHeight="15"/>
  <cols>
    <col min="1" max="1" width="5.17578125" style="62" customWidth="1"/>
    <col min="2" max="2" width="36.00390625" style="59" customWidth="1"/>
    <col min="3" max="3" width="2.33984375" style="63" customWidth="1"/>
    <col min="4" max="4" width="18.25" style="64" customWidth="1"/>
    <col min="5" max="5" width="20.34375" style="64" customWidth="1"/>
    <col min="6" max="6" width="18.6171875" style="59" customWidth="1"/>
    <col min="7" max="10" width="12.82421875" style="59" hidden="1" customWidth="1"/>
    <col min="11" max="14" width="13.31640625" style="115" customWidth="1"/>
    <col min="15" max="15" width="3.203125" style="66" customWidth="1"/>
    <col min="16" max="16" width="26.87890625" style="114" customWidth="1"/>
    <col min="17" max="18" width="13.4375" style="115" customWidth="1"/>
    <col min="19" max="19" width="13.31640625" style="115" customWidth="1"/>
    <col min="20" max="21" width="13.80859375" style="110" bestFit="1" customWidth="1"/>
    <col min="22" max="25" width="14.0546875" style="110" bestFit="1" customWidth="1"/>
    <col min="26" max="16384" width="9" style="59"/>
  </cols>
  <sheetData>
    <row r="1" spans="1:25" s="55" customFormat="1" ht="23.25" customHeight="1">
      <c r="A1" s="824" t="s">
        <v>121</v>
      </c>
      <c r="B1" s="824"/>
      <c r="C1" s="824"/>
      <c r="D1" s="824"/>
      <c r="E1" s="824"/>
      <c r="F1" s="824"/>
      <c r="G1" s="824"/>
      <c r="H1" s="824"/>
      <c r="I1" s="824"/>
      <c r="J1" s="824"/>
    </row>
    <row r="2" spans="1:25" s="55" customFormat="1" ht="23.25" customHeight="1">
      <c r="A2" s="824" t="s">
        <v>122</v>
      </c>
      <c r="B2" s="824"/>
      <c r="C2" s="824"/>
      <c r="D2" s="824"/>
      <c r="E2" s="824"/>
      <c r="F2" s="824"/>
      <c r="G2" s="824"/>
      <c r="H2" s="824"/>
      <c r="I2" s="824"/>
      <c r="J2" s="824"/>
    </row>
    <row r="3" spans="1:25" s="55" customFormat="1" ht="23.25" customHeight="1">
      <c r="A3" s="824" t="s">
        <v>123</v>
      </c>
      <c r="B3" s="824"/>
      <c r="C3" s="824"/>
      <c r="D3" s="824"/>
      <c r="E3" s="824"/>
      <c r="F3" s="824"/>
      <c r="G3" s="824"/>
      <c r="H3" s="824"/>
      <c r="I3" s="824"/>
      <c r="J3" s="824"/>
    </row>
    <row r="4" spans="1:25" ht="3.75" customHeight="1" thickBot="1">
      <c r="A4" s="56"/>
      <c r="B4" s="56"/>
      <c r="C4" s="57"/>
      <c r="D4" s="58"/>
      <c r="E4" s="58"/>
      <c r="F4" s="56"/>
      <c r="G4" s="56"/>
      <c r="H4" s="56"/>
      <c r="K4" s="59"/>
      <c r="L4" s="59"/>
      <c r="M4" s="59"/>
      <c r="N4" s="59"/>
      <c r="O4" s="60"/>
      <c r="P4" s="61"/>
      <c r="Q4" s="59"/>
      <c r="R4" s="59"/>
      <c r="S4" s="59"/>
      <c r="T4" s="59"/>
      <c r="U4" s="59"/>
      <c r="V4" s="59"/>
      <c r="W4" s="59"/>
      <c r="X4" s="59"/>
      <c r="Y4" s="59"/>
    </row>
    <row r="5" spans="1:25" ht="15.75" thickBot="1">
      <c r="K5" s="65"/>
      <c r="L5" s="65"/>
      <c r="M5" s="65"/>
      <c r="N5" s="65"/>
      <c r="P5" s="67"/>
      <c r="Q5" s="65"/>
      <c r="R5" s="65"/>
      <c r="S5" s="65"/>
      <c r="T5" s="68"/>
      <c r="U5" s="68"/>
      <c r="V5" s="69" t="s">
        <v>10</v>
      </c>
      <c r="W5" s="68"/>
      <c r="X5" s="68"/>
      <c r="Y5" s="68"/>
    </row>
    <row r="6" spans="1:25" s="79" customFormat="1" ht="24" customHeight="1" thickBot="1">
      <c r="A6" s="70" t="s">
        <v>11</v>
      </c>
      <c r="B6" s="71" t="s">
        <v>98</v>
      </c>
      <c r="C6" s="848" t="s">
        <v>99</v>
      </c>
      <c r="D6" s="849"/>
      <c r="E6" s="850"/>
      <c r="F6" s="72" t="s">
        <v>21</v>
      </c>
      <c r="G6" s="73" t="s">
        <v>100</v>
      </c>
      <c r="H6" s="74" t="s">
        <v>100</v>
      </c>
      <c r="I6" s="74" t="s">
        <v>101</v>
      </c>
      <c r="J6" s="74" t="s">
        <v>102</v>
      </c>
      <c r="K6" s="75"/>
      <c r="L6" s="75"/>
      <c r="M6" s="75"/>
      <c r="N6" s="75"/>
      <c r="O6" s="851"/>
      <c r="P6" s="851"/>
      <c r="Q6" s="76"/>
      <c r="R6" s="76"/>
      <c r="S6" s="75"/>
      <c r="T6" s="77" t="s">
        <v>10</v>
      </c>
      <c r="U6" s="78">
        <v>2016</v>
      </c>
      <c r="V6" s="78">
        <v>2016</v>
      </c>
      <c r="W6" s="78">
        <v>2017</v>
      </c>
      <c r="X6" s="78">
        <v>2018</v>
      </c>
      <c r="Y6" s="78">
        <v>2019</v>
      </c>
    </row>
    <row r="7" spans="1:25" s="91" customFormat="1" ht="10.5" customHeight="1">
      <c r="A7" s="80">
        <v>1</v>
      </c>
      <c r="B7" s="81">
        <v>2</v>
      </c>
      <c r="C7" s="852">
        <v>3</v>
      </c>
      <c r="D7" s="853"/>
      <c r="E7" s="854"/>
      <c r="F7" s="82">
        <v>4</v>
      </c>
      <c r="G7" s="83" t="s">
        <v>100</v>
      </c>
      <c r="H7" s="84" t="s">
        <v>100</v>
      </c>
      <c r="I7" s="84" t="s">
        <v>101</v>
      </c>
      <c r="J7" s="84" t="s">
        <v>102</v>
      </c>
      <c r="K7" s="85"/>
      <c r="L7" s="85"/>
      <c r="M7" s="85"/>
      <c r="N7" s="85"/>
      <c r="O7" s="86"/>
      <c r="P7" s="87"/>
      <c r="Q7" s="88"/>
      <c r="R7" s="89"/>
      <c r="S7" s="85"/>
      <c r="T7" s="90" t="s">
        <v>10</v>
      </c>
      <c r="U7" s="90">
        <v>2016</v>
      </c>
      <c r="V7" s="90">
        <v>2016</v>
      </c>
      <c r="W7" s="90">
        <v>2017</v>
      </c>
      <c r="X7" s="90">
        <v>2018</v>
      </c>
      <c r="Y7" s="90">
        <v>2019</v>
      </c>
    </row>
    <row r="8" spans="1:25" ht="18" customHeight="1">
      <c r="A8" s="827">
        <v>1</v>
      </c>
      <c r="B8" s="825" t="s">
        <v>124</v>
      </c>
      <c r="C8" s="92" t="s">
        <v>103</v>
      </c>
      <c r="D8" s="838" t="s">
        <v>125</v>
      </c>
      <c r="E8" s="839"/>
      <c r="F8" s="153" t="s">
        <v>127</v>
      </c>
      <c r="G8" s="93">
        <v>2.87256</v>
      </c>
      <c r="H8" s="94">
        <v>2.9150399999999999</v>
      </c>
      <c r="I8" s="94">
        <v>2.9575200000000001</v>
      </c>
      <c r="J8" s="94">
        <v>3</v>
      </c>
      <c r="K8" s="95"/>
      <c r="L8" s="95"/>
      <c r="M8" s="95"/>
      <c r="N8" s="95"/>
      <c r="O8" s="96"/>
      <c r="P8" s="97"/>
      <c r="Q8" s="98"/>
      <c r="R8" s="99"/>
      <c r="S8" s="95"/>
      <c r="T8" s="100"/>
      <c r="U8" s="100"/>
      <c r="V8" s="100"/>
      <c r="W8" s="100"/>
      <c r="X8" s="100"/>
      <c r="Y8" s="100"/>
    </row>
    <row r="9" spans="1:25" ht="36.75" customHeight="1">
      <c r="A9" s="828"/>
      <c r="B9" s="826"/>
      <c r="C9" s="101" t="s">
        <v>104</v>
      </c>
      <c r="D9" s="840" t="s">
        <v>126</v>
      </c>
      <c r="E9" s="841"/>
      <c r="F9" s="102" t="s">
        <v>128</v>
      </c>
      <c r="G9" s="103" t="s">
        <v>106</v>
      </c>
      <c r="H9" s="104" t="s">
        <v>105</v>
      </c>
      <c r="I9" s="104" t="s">
        <v>107</v>
      </c>
      <c r="J9" s="104" t="s">
        <v>108</v>
      </c>
      <c r="K9" s="105"/>
      <c r="L9" s="105"/>
      <c r="M9" s="105"/>
      <c r="N9" s="105"/>
      <c r="O9" s="96"/>
      <c r="P9" s="106"/>
      <c r="Q9" s="98"/>
      <c r="R9" s="99"/>
      <c r="S9" s="105"/>
      <c r="T9" s="100">
        <v>2232680000</v>
      </c>
      <c r="U9" s="100">
        <v>2700000000</v>
      </c>
      <c r="V9" s="100">
        <v>2800000000</v>
      </c>
      <c r="W9" s="100">
        <v>2900000000</v>
      </c>
      <c r="X9" s="100">
        <v>3161780000</v>
      </c>
      <c r="Y9" s="100">
        <v>3350000000</v>
      </c>
    </row>
    <row r="10" spans="1:25" ht="35.25" customHeight="1">
      <c r="A10" s="843">
        <v>2</v>
      </c>
      <c r="B10" s="844" t="s">
        <v>129</v>
      </c>
      <c r="C10" s="107">
        <v>1</v>
      </c>
      <c r="D10" s="846" t="s">
        <v>130</v>
      </c>
      <c r="E10" s="847"/>
      <c r="F10" s="154" t="s">
        <v>131</v>
      </c>
      <c r="G10" s="93">
        <v>47.875999999999998</v>
      </c>
      <c r="H10" s="94">
        <v>52.182000000000002</v>
      </c>
      <c r="I10" s="94">
        <v>56.488</v>
      </c>
      <c r="J10" s="94">
        <v>65.099999999999994</v>
      </c>
      <c r="K10" s="105"/>
      <c r="L10" s="105"/>
      <c r="M10" s="105"/>
      <c r="N10" s="105"/>
      <c r="O10" s="96"/>
      <c r="P10" s="106"/>
      <c r="Q10" s="98"/>
      <c r="R10" s="99"/>
      <c r="S10" s="105"/>
      <c r="T10" s="100">
        <v>1635085000</v>
      </c>
      <c r="U10" s="100">
        <v>2000000000</v>
      </c>
      <c r="V10" s="100">
        <v>2100000000</v>
      </c>
      <c r="W10" s="100">
        <v>2150000000</v>
      </c>
      <c r="X10" s="100">
        <v>2300000000</v>
      </c>
      <c r="Y10" s="100">
        <v>2500000000</v>
      </c>
    </row>
    <row r="11" spans="1:25" ht="36" customHeight="1">
      <c r="A11" s="828"/>
      <c r="B11" s="845"/>
      <c r="C11" s="101">
        <v>2</v>
      </c>
      <c r="D11" s="840" t="s">
        <v>134</v>
      </c>
      <c r="E11" s="841"/>
      <c r="F11" s="108"/>
      <c r="G11" s="103" t="s">
        <v>110</v>
      </c>
      <c r="H11" s="104" t="s">
        <v>109</v>
      </c>
      <c r="I11" s="104" t="s">
        <v>111</v>
      </c>
      <c r="J11" s="104" t="s">
        <v>112</v>
      </c>
      <c r="K11" s="105"/>
      <c r="L11" s="105"/>
      <c r="M11" s="105"/>
      <c r="N11" s="105"/>
      <c r="O11" s="96"/>
      <c r="P11" s="106"/>
      <c r="Q11" s="98"/>
      <c r="R11" s="99"/>
      <c r="S11" s="105"/>
      <c r="T11" s="100">
        <v>1393702400</v>
      </c>
      <c r="U11" s="100">
        <v>1950000000</v>
      </c>
      <c r="V11" s="100">
        <v>2052170000</v>
      </c>
      <c r="W11" s="100">
        <v>2100000000</v>
      </c>
      <c r="X11" s="100">
        <v>2250000000</v>
      </c>
      <c r="Y11" s="100">
        <v>2400000000</v>
      </c>
    </row>
    <row r="12" spans="1:25" ht="36.75" customHeight="1">
      <c r="A12" s="843">
        <v>3</v>
      </c>
      <c r="B12" s="844" t="s">
        <v>132</v>
      </c>
      <c r="C12" s="107">
        <v>1</v>
      </c>
      <c r="D12" s="846" t="s">
        <v>139</v>
      </c>
      <c r="E12" s="847"/>
      <c r="F12" s="109"/>
      <c r="G12" s="103" t="s">
        <v>113</v>
      </c>
      <c r="H12" s="104" t="s">
        <v>113</v>
      </c>
      <c r="I12" s="104" t="s">
        <v>113</v>
      </c>
      <c r="J12" s="104" t="s">
        <v>113</v>
      </c>
      <c r="K12" s="105"/>
      <c r="L12" s="105"/>
      <c r="M12" s="105"/>
      <c r="N12" s="105"/>
      <c r="O12" s="96"/>
      <c r="P12" s="106"/>
      <c r="Q12" s="98"/>
      <c r="R12" s="99"/>
      <c r="S12" s="105"/>
      <c r="T12" s="100">
        <v>208980500</v>
      </c>
      <c r="U12" s="100">
        <v>235000000</v>
      </c>
      <c r="V12" s="100">
        <v>250000000</v>
      </c>
      <c r="W12" s="100">
        <v>250000000</v>
      </c>
      <c r="X12" s="100">
        <v>275000000</v>
      </c>
      <c r="Y12" s="100">
        <v>300000000</v>
      </c>
    </row>
    <row r="13" spans="1:25" ht="27" customHeight="1">
      <c r="A13" s="828"/>
      <c r="B13" s="845"/>
      <c r="C13" s="101">
        <v>2</v>
      </c>
      <c r="D13" s="840" t="s">
        <v>135</v>
      </c>
      <c r="E13" s="841"/>
      <c r="F13" s="108"/>
      <c r="G13" s="103" t="s">
        <v>114</v>
      </c>
      <c r="H13" s="104" t="s">
        <v>114</v>
      </c>
      <c r="I13" s="104" t="s">
        <v>114</v>
      </c>
      <c r="J13" s="104" t="s">
        <v>114</v>
      </c>
      <c r="K13" s="105"/>
      <c r="L13" s="105"/>
      <c r="M13" s="105"/>
      <c r="N13" s="105"/>
      <c r="P13" s="110"/>
      <c r="Q13" s="110"/>
      <c r="R13" s="110"/>
      <c r="S13" s="105"/>
      <c r="T13" s="100"/>
      <c r="U13" s="100"/>
      <c r="V13" s="100">
        <v>400000000</v>
      </c>
      <c r="W13" s="100"/>
      <c r="X13" s="100"/>
      <c r="Y13" s="100">
        <v>600000000</v>
      </c>
    </row>
    <row r="14" spans="1:25" ht="46.5" customHeight="1">
      <c r="A14" s="827">
        <v>4</v>
      </c>
      <c r="B14" s="825" t="s">
        <v>133</v>
      </c>
      <c r="C14" s="101">
        <v>1</v>
      </c>
      <c r="D14" s="829" t="s">
        <v>136</v>
      </c>
      <c r="E14" s="830"/>
      <c r="F14" s="108"/>
      <c r="G14" s="103"/>
      <c r="H14" s="104"/>
      <c r="I14" s="104"/>
      <c r="J14" s="104"/>
      <c r="K14" s="105"/>
      <c r="L14" s="105"/>
      <c r="M14" s="105"/>
      <c r="N14" s="105"/>
      <c r="P14" s="110"/>
      <c r="Q14" s="110"/>
      <c r="R14" s="110"/>
      <c r="S14" s="105"/>
      <c r="T14" s="100"/>
      <c r="U14" s="100"/>
      <c r="V14" s="100"/>
      <c r="W14" s="100"/>
      <c r="X14" s="100"/>
      <c r="Y14" s="100"/>
    </row>
    <row r="15" spans="1:25" ht="57" customHeight="1">
      <c r="A15" s="828"/>
      <c r="B15" s="826"/>
      <c r="C15" s="101">
        <v>2</v>
      </c>
      <c r="D15" s="840" t="s">
        <v>137</v>
      </c>
      <c r="E15" s="841"/>
      <c r="F15" s="155" t="s">
        <v>138</v>
      </c>
      <c r="G15" s="111">
        <v>0.86717999999999995</v>
      </c>
      <c r="H15" s="112">
        <v>0.87812000000000001</v>
      </c>
      <c r="I15" s="112">
        <v>0.88905999999999996</v>
      </c>
      <c r="J15" s="113">
        <v>0.9</v>
      </c>
      <c r="K15" s="105"/>
      <c r="L15" s="105"/>
      <c r="M15" s="105"/>
      <c r="N15" s="105"/>
      <c r="P15" s="110"/>
      <c r="Q15" s="110"/>
      <c r="R15" s="110"/>
      <c r="S15" s="105"/>
      <c r="T15" s="100">
        <v>103908000</v>
      </c>
      <c r="U15" s="100">
        <v>110000000</v>
      </c>
      <c r="V15" s="100">
        <v>115000000</v>
      </c>
      <c r="W15" s="100">
        <v>125000000</v>
      </c>
      <c r="X15" s="100">
        <v>135000000</v>
      </c>
      <c r="Y15" s="100">
        <v>200000000</v>
      </c>
    </row>
    <row r="16" spans="1:25" ht="8.25" customHeight="1" thickBot="1">
      <c r="A16" s="116"/>
      <c r="B16" s="117"/>
      <c r="C16" s="118"/>
      <c r="D16" s="119"/>
      <c r="E16" s="120"/>
      <c r="F16" s="121"/>
      <c r="G16" s="122"/>
      <c r="H16" s="123"/>
      <c r="I16" s="123"/>
      <c r="J16" s="123"/>
      <c r="K16" s="105"/>
      <c r="L16" s="105" t="e">
        <f>SUM(#REF!)/2</f>
        <v>#REF!</v>
      </c>
      <c r="M16" s="105"/>
      <c r="N16" s="105"/>
      <c r="S16" s="105"/>
      <c r="T16" s="100">
        <v>209560000</v>
      </c>
      <c r="U16" s="100">
        <v>220000000</v>
      </c>
      <c r="V16" s="100">
        <v>225000000</v>
      </c>
      <c r="W16" s="100">
        <v>240000000</v>
      </c>
      <c r="X16" s="100">
        <v>252000000</v>
      </c>
      <c r="Y16" s="100">
        <v>260000000</v>
      </c>
    </row>
    <row r="18" spans="1:19" s="125" customFormat="1" ht="21" customHeight="1">
      <c r="A18" s="837" t="s">
        <v>6</v>
      </c>
      <c r="B18" s="837"/>
      <c r="C18" s="837"/>
      <c r="D18" s="837"/>
      <c r="E18" s="75" t="s">
        <v>10</v>
      </c>
      <c r="F18" s="124" t="s">
        <v>97</v>
      </c>
      <c r="K18" s="126"/>
      <c r="L18" s="126"/>
      <c r="M18" s="126"/>
      <c r="N18" s="126"/>
      <c r="O18" s="127"/>
      <c r="P18" s="128"/>
      <c r="Q18" s="126"/>
      <c r="R18" s="126"/>
      <c r="S18" s="126"/>
    </row>
    <row r="19" spans="1:19" ht="33" customHeight="1">
      <c r="A19" s="129" t="s">
        <v>103</v>
      </c>
      <c r="B19" s="835" t="s">
        <v>144</v>
      </c>
      <c r="C19" s="835"/>
      <c r="D19" s="835"/>
      <c r="E19" s="130"/>
      <c r="F19" s="131" t="s">
        <v>116</v>
      </c>
      <c r="L19" s="132">
        <f>SUM(E19:E27)</f>
        <v>0</v>
      </c>
    </row>
    <row r="20" spans="1:19" ht="31.5" customHeight="1">
      <c r="A20" s="129" t="s">
        <v>104</v>
      </c>
      <c r="B20" s="835" t="s">
        <v>145</v>
      </c>
      <c r="C20" s="835"/>
      <c r="D20" s="835"/>
      <c r="E20" s="130"/>
      <c r="F20" s="131" t="s">
        <v>116</v>
      </c>
    </row>
    <row r="21" spans="1:19" ht="33" customHeight="1">
      <c r="A21" s="129" t="s">
        <v>115</v>
      </c>
      <c r="B21" s="835" t="s">
        <v>146</v>
      </c>
      <c r="C21" s="835"/>
      <c r="D21" s="835"/>
      <c r="E21" s="130"/>
      <c r="F21" s="131" t="s">
        <v>116</v>
      </c>
    </row>
    <row r="22" spans="1:19" ht="33.75" customHeight="1">
      <c r="A22" s="129" t="s">
        <v>117</v>
      </c>
      <c r="B22" s="835" t="s">
        <v>140</v>
      </c>
      <c r="C22" s="835"/>
      <c r="D22" s="835"/>
      <c r="E22" s="130"/>
      <c r="F22" s="131" t="s">
        <v>116</v>
      </c>
    </row>
    <row r="23" spans="1:19" ht="33" customHeight="1">
      <c r="A23" s="129" t="s">
        <v>118</v>
      </c>
      <c r="B23" s="835" t="s">
        <v>141</v>
      </c>
      <c r="C23" s="835"/>
      <c r="D23" s="835"/>
      <c r="E23" s="130"/>
      <c r="F23" s="131" t="s">
        <v>116</v>
      </c>
    </row>
    <row r="24" spans="1:19" ht="19.5" customHeight="1">
      <c r="A24" s="129" t="s">
        <v>119</v>
      </c>
      <c r="B24" s="835" t="s">
        <v>142</v>
      </c>
      <c r="C24" s="835"/>
      <c r="D24" s="835"/>
      <c r="E24" s="130"/>
      <c r="F24" s="131" t="s">
        <v>116</v>
      </c>
    </row>
    <row r="25" spans="1:19" ht="20.25" customHeight="1">
      <c r="A25" s="129" t="s">
        <v>120</v>
      </c>
      <c r="B25" s="835" t="s">
        <v>143</v>
      </c>
      <c r="C25" s="835"/>
      <c r="D25" s="835"/>
      <c r="E25" s="130"/>
      <c r="F25" s="131" t="s">
        <v>116</v>
      </c>
    </row>
    <row r="26" spans="1:19" s="134" customFormat="1" ht="21" customHeight="1">
      <c r="A26" s="129"/>
      <c r="B26" s="835"/>
      <c r="C26" s="835"/>
      <c r="D26" s="835"/>
      <c r="E26" s="130"/>
      <c r="F26" s="131" t="s">
        <v>116</v>
      </c>
      <c r="G26" s="133"/>
      <c r="H26" s="133"/>
      <c r="I26" s="133"/>
      <c r="J26" s="133"/>
      <c r="O26" s="66"/>
      <c r="P26" s="114"/>
      <c r="Q26" s="115"/>
      <c r="R26" s="115"/>
    </row>
    <row r="27" spans="1:19" s="134" customFormat="1" ht="35.25" customHeight="1">
      <c r="A27" s="129"/>
      <c r="B27" s="835"/>
      <c r="C27" s="835"/>
      <c r="D27" s="835"/>
      <c r="E27" s="130"/>
      <c r="F27" s="131" t="s">
        <v>116</v>
      </c>
      <c r="G27" s="133"/>
      <c r="H27" s="133"/>
      <c r="I27" s="133"/>
      <c r="J27" s="133"/>
      <c r="O27" s="66"/>
      <c r="P27" s="114"/>
      <c r="Q27" s="115"/>
      <c r="R27" s="115"/>
    </row>
    <row r="28" spans="1:19" s="139" customFormat="1" ht="14.25" customHeight="1">
      <c r="A28" s="135"/>
      <c r="B28" s="135"/>
      <c r="C28" s="136"/>
      <c r="D28" s="137"/>
      <c r="E28" s="137"/>
      <c r="F28" s="138"/>
      <c r="G28" s="135"/>
      <c r="H28" s="135"/>
      <c r="O28" s="66"/>
      <c r="P28" s="114"/>
      <c r="Q28" s="115"/>
      <c r="R28" s="115"/>
    </row>
    <row r="29" spans="1:19" s="110" customFormat="1" ht="25.5" customHeight="1">
      <c r="A29" s="68"/>
      <c r="C29" s="140"/>
      <c r="D29" s="140"/>
      <c r="E29" s="842"/>
      <c r="F29" s="836"/>
      <c r="K29" s="115"/>
      <c r="L29" s="836"/>
      <c r="M29" s="836"/>
      <c r="N29" s="115"/>
      <c r="O29" s="66"/>
      <c r="P29" s="114"/>
      <c r="Q29" s="115"/>
      <c r="R29" s="115"/>
      <c r="S29" s="115"/>
    </row>
    <row r="30" spans="1:19" s="147" customFormat="1" ht="15.75" customHeight="1">
      <c r="A30" s="141"/>
      <c r="B30" s="142"/>
      <c r="C30" s="141"/>
      <c r="D30" s="141"/>
      <c r="E30" s="831"/>
      <c r="F30" s="831"/>
      <c r="G30" s="143"/>
      <c r="H30" s="143"/>
      <c r="I30" s="143"/>
      <c r="J30" s="143"/>
      <c r="K30" s="144"/>
      <c r="L30" s="831"/>
      <c r="M30" s="831"/>
      <c r="N30" s="144"/>
      <c r="O30" s="145"/>
      <c r="P30" s="146"/>
      <c r="Q30" s="144"/>
      <c r="R30" s="144"/>
      <c r="S30" s="144"/>
    </row>
    <row r="31" spans="1:19" s="110" customFormat="1" ht="35.25" customHeight="1">
      <c r="A31" s="62"/>
      <c r="B31" s="62"/>
      <c r="C31" s="63"/>
      <c r="D31" s="114"/>
      <c r="E31" s="114"/>
      <c r="F31" s="115"/>
      <c r="G31" s="59"/>
      <c r="H31" s="59"/>
      <c r="I31" s="59"/>
      <c r="J31" s="59"/>
      <c r="K31" s="115"/>
      <c r="L31" s="114"/>
      <c r="M31" s="115"/>
      <c r="N31" s="115"/>
      <c r="O31" s="66"/>
      <c r="P31" s="114"/>
      <c r="Q31" s="115"/>
      <c r="R31" s="115"/>
      <c r="S31" s="115"/>
    </row>
    <row r="32" spans="1:19" s="110" customFormat="1">
      <c r="A32" s="62"/>
      <c r="B32" s="62"/>
      <c r="C32" s="63"/>
      <c r="D32" s="114"/>
      <c r="E32" s="114"/>
      <c r="F32" s="115"/>
      <c r="G32" s="59"/>
      <c r="H32" s="59"/>
      <c r="I32" s="59"/>
      <c r="J32" s="59"/>
      <c r="K32" s="115"/>
      <c r="L32" s="114"/>
      <c r="M32" s="115"/>
      <c r="N32" s="115"/>
      <c r="O32" s="66"/>
      <c r="P32" s="114"/>
      <c r="Q32" s="115"/>
      <c r="R32" s="115"/>
      <c r="S32" s="115"/>
    </row>
    <row r="33" spans="1:19" s="110" customFormat="1">
      <c r="A33" s="62"/>
      <c r="B33" s="62"/>
      <c r="C33" s="63"/>
      <c r="D33" s="114"/>
      <c r="E33" s="114"/>
      <c r="F33" s="115"/>
      <c r="G33" s="59"/>
      <c r="H33" s="59"/>
      <c r="I33" s="59"/>
      <c r="J33" s="59"/>
      <c r="K33" s="115"/>
      <c r="L33" s="114"/>
      <c r="M33" s="115"/>
      <c r="N33" s="115"/>
      <c r="O33" s="66"/>
      <c r="P33" s="114"/>
      <c r="Q33" s="115"/>
      <c r="R33" s="115"/>
      <c r="S33" s="115"/>
    </row>
    <row r="34" spans="1:19" s="110" customFormat="1" ht="17.25">
      <c r="A34" s="148"/>
      <c r="B34" s="149"/>
      <c r="C34" s="150"/>
      <c r="D34" s="150"/>
      <c r="E34" s="832"/>
      <c r="F34" s="832"/>
      <c r="G34" s="59"/>
      <c r="H34" s="59"/>
      <c r="I34" s="59"/>
      <c r="J34" s="59"/>
      <c r="K34" s="151"/>
      <c r="L34" s="833"/>
      <c r="M34" s="833"/>
      <c r="N34" s="115"/>
      <c r="O34" s="66"/>
      <c r="P34" s="114"/>
      <c r="Q34" s="115"/>
      <c r="R34" s="115"/>
      <c r="S34" s="115"/>
    </row>
    <row r="35" spans="1:19" s="110" customFormat="1" ht="13.5" customHeight="1">
      <c r="A35" s="62"/>
      <c r="B35" s="143"/>
      <c r="C35" s="152"/>
      <c r="D35" s="152"/>
      <c r="E35" s="834"/>
      <c r="F35" s="834"/>
      <c r="G35" s="59"/>
      <c r="H35" s="59"/>
      <c r="I35" s="59"/>
      <c r="J35" s="59"/>
      <c r="K35" s="151"/>
      <c r="L35" s="834"/>
      <c r="M35" s="834"/>
      <c r="N35" s="115"/>
      <c r="O35" s="66"/>
      <c r="P35" s="114"/>
      <c r="Q35" s="115"/>
      <c r="R35" s="115"/>
      <c r="S35" s="115"/>
    </row>
    <row r="36" spans="1:19" s="110" customFormat="1" ht="13.5" customHeight="1">
      <c r="A36" s="62"/>
      <c r="B36" s="143"/>
      <c r="C36" s="152"/>
      <c r="D36" s="152"/>
      <c r="E36" s="823"/>
      <c r="F36" s="823"/>
      <c r="G36" s="59"/>
      <c r="H36" s="59"/>
      <c r="I36" s="59"/>
      <c r="J36" s="59"/>
      <c r="K36" s="135"/>
      <c r="L36" s="823"/>
      <c r="M36" s="823"/>
      <c r="N36" s="115"/>
      <c r="O36" s="66"/>
      <c r="P36" s="114"/>
      <c r="Q36" s="115"/>
      <c r="R36" s="115"/>
      <c r="S36" s="115"/>
    </row>
  </sheetData>
  <mergeCells count="42">
    <mergeCell ref="A1:J1"/>
    <mergeCell ref="A3:J3"/>
    <mergeCell ref="C6:E6"/>
    <mergeCell ref="O6:P6"/>
    <mergeCell ref="C7:E7"/>
    <mergeCell ref="A8:A9"/>
    <mergeCell ref="B8:B9"/>
    <mergeCell ref="D8:E8"/>
    <mergeCell ref="D9:E9"/>
    <mergeCell ref="E29:F29"/>
    <mergeCell ref="D15:E15"/>
    <mergeCell ref="A10:A11"/>
    <mergeCell ref="B10:B11"/>
    <mergeCell ref="D10:E10"/>
    <mergeCell ref="D11:E11"/>
    <mergeCell ref="A12:A13"/>
    <mergeCell ref="B12:B13"/>
    <mergeCell ref="D12:E12"/>
    <mergeCell ref="D13:E13"/>
    <mergeCell ref="L29:M29"/>
    <mergeCell ref="A18:D18"/>
    <mergeCell ref="B19:D19"/>
    <mergeCell ref="B20:D20"/>
    <mergeCell ref="B21:D21"/>
    <mergeCell ref="B22:D22"/>
    <mergeCell ref="B23:D23"/>
    <mergeCell ref="E36:F36"/>
    <mergeCell ref="L36:M36"/>
    <mergeCell ref="A2:J2"/>
    <mergeCell ref="B14:B15"/>
    <mergeCell ref="A14:A15"/>
    <mergeCell ref="D14:E14"/>
    <mergeCell ref="E30:F30"/>
    <mergeCell ref="L30:M30"/>
    <mergeCell ref="E34:F34"/>
    <mergeCell ref="L34:M34"/>
    <mergeCell ref="E35:F35"/>
    <mergeCell ref="L35:M35"/>
    <mergeCell ref="B24:D24"/>
    <mergeCell ref="B25:D25"/>
    <mergeCell ref="B26:D26"/>
    <mergeCell ref="B27:D27"/>
  </mergeCells>
  <printOptions horizontalCentered="1"/>
  <pageMargins left="0.43307086614173229" right="0.27559055118110237" top="0.6692913385826772" bottom="0.35433070866141736" header="0.31496062992125984" footer="0.15748031496062992"/>
  <pageSetup paperSize="9" scale="94" orientation="landscape" verticalDpi="300" r:id="rId1"/>
  <colBreaks count="2" manualBreakCount="2">
    <brk id="6" max="44" man="1"/>
    <brk id="10" max="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39"/>
  <sheetViews>
    <sheetView zoomScale="90" zoomScaleNormal="90" zoomScalePageLayoutView="120" workbookViewId="0">
      <selection activeCell="B15" sqref="B15"/>
    </sheetView>
  </sheetViews>
  <sheetFormatPr defaultColWidth="8.875" defaultRowHeight="15"/>
  <cols>
    <col min="1" max="1" width="8.7539062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5">
      <c r="A1" s="1" t="s">
        <v>16</v>
      </c>
    </row>
    <row r="2" spans="1:5" ht="23.1" customHeight="1">
      <c r="A2" s="858" t="s">
        <v>43</v>
      </c>
      <c r="B2" s="858"/>
      <c r="C2" s="858"/>
      <c r="D2" s="858"/>
      <c r="E2" s="858"/>
    </row>
    <row r="3" spans="1:5" ht="20.100000000000001" customHeight="1" thickBot="1">
      <c r="A3" s="859" t="s">
        <v>38</v>
      </c>
      <c r="B3" s="859"/>
      <c r="C3" s="859"/>
      <c r="D3" s="859"/>
      <c r="E3" s="859"/>
    </row>
    <row r="4" spans="1:5">
      <c r="A4" s="860" t="s">
        <v>17</v>
      </c>
      <c r="B4" s="862" t="s">
        <v>18</v>
      </c>
      <c r="C4" s="862" t="s">
        <v>19</v>
      </c>
      <c r="D4" s="862" t="s">
        <v>20</v>
      </c>
      <c r="E4" s="864" t="s">
        <v>21</v>
      </c>
    </row>
    <row r="5" spans="1:5">
      <c r="A5" s="861"/>
      <c r="B5" s="863"/>
      <c r="C5" s="863"/>
      <c r="D5" s="863"/>
      <c r="E5" s="865"/>
    </row>
    <row r="6" spans="1:5" ht="29.25" customHeight="1">
      <c r="A6" s="51" t="s">
        <v>94</v>
      </c>
      <c r="B6" s="48" t="str">
        <f>'RENCANA AKSI 2020'!B6:B6</f>
        <v>Meningkatnya kualitas penyelenggaraan administrasi perkantoran</v>
      </c>
      <c r="C6" s="54" t="str">
        <f>'RENCANA AKSI 2020'!C6:C6</f>
        <v xml:space="preserve">Persentase pelayanan administrasi Perkantoranan </v>
      </c>
      <c r="D6" s="49"/>
      <c r="E6" s="50"/>
    </row>
    <row r="7" spans="1:5" ht="29.25" customHeight="1">
      <c r="A7" s="51"/>
      <c r="B7" s="52"/>
      <c r="C7" s="52">
        <f>'RENCANA AKSI 2020'!C10</f>
        <v>0</v>
      </c>
      <c r="D7" s="52"/>
      <c r="E7" s="53"/>
    </row>
    <row r="8" spans="1:5" ht="29.25" customHeight="1">
      <c r="A8" s="51"/>
      <c r="B8" s="52"/>
      <c r="C8" s="52"/>
      <c r="D8" s="52"/>
      <c r="E8" s="53"/>
    </row>
    <row r="9" spans="1:5" ht="30" customHeight="1">
      <c r="A9" s="4">
        <v>1</v>
      </c>
      <c r="B9" s="33">
        <f>'RENCANA AKSI 2020'!H6</f>
        <v>0</v>
      </c>
      <c r="C9" s="5" t="s">
        <v>39</v>
      </c>
      <c r="D9" s="6" t="s">
        <v>44</v>
      </c>
      <c r="E9" s="7"/>
    </row>
    <row r="10" spans="1:5" ht="30" customHeight="1">
      <c r="A10" s="8">
        <v>2</v>
      </c>
      <c r="B10" s="9"/>
      <c r="C10" s="12" t="s">
        <v>40</v>
      </c>
      <c r="D10" s="6" t="s">
        <v>44</v>
      </c>
      <c r="E10" s="11"/>
    </row>
    <row r="11" spans="1:5" ht="30" customHeight="1">
      <c r="A11" s="4">
        <v>3</v>
      </c>
      <c r="B11" s="12"/>
      <c r="C11" s="12" t="s">
        <v>41</v>
      </c>
      <c r="D11" s="10" t="s">
        <v>13</v>
      </c>
      <c r="E11" s="13"/>
    </row>
    <row r="12" spans="1:5" ht="30" customHeight="1">
      <c r="A12" s="8">
        <v>4</v>
      </c>
      <c r="B12" s="12"/>
      <c r="C12" s="12" t="s">
        <v>42</v>
      </c>
      <c r="D12" s="10" t="s">
        <v>13</v>
      </c>
      <c r="E12" s="13"/>
    </row>
    <row r="13" spans="1:5" ht="30" customHeight="1">
      <c r="A13" s="4">
        <v>5</v>
      </c>
      <c r="B13" s="12"/>
      <c r="C13" s="12"/>
      <c r="D13" s="10"/>
      <c r="E13" s="13"/>
    </row>
    <row r="14" spans="1:5" ht="30" customHeight="1">
      <c r="A14" s="855" t="s">
        <v>22</v>
      </c>
      <c r="B14" s="856"/>
      <c r="C14" s="856"/>
      <c r="D14" s="856"/>
      <c r="E14" s="857"/>
    </row>
    <row r="15" spans="1:5" ht="30" customHeight="1">
      <c r="A15" s="8">
        <v>6</v>
      </c>
      <c r="B15" s="12"/>
      <c r="C15" s="12"/>
      <c r="D15" s="10"/>
      <c r="E15" s="14"/>
    </row>
    <row r="16" spans="1:5" ht="30" customHeight="1">
      <c r="A16" s="8">
        <v>7</v>
      </c>
      <c r="B16" s="12"/>
      <c r="C16" s="9"/>
      <c r="D16" s="10"/>
      <c r="E16" s="13"/>
    </row>
    <row r="17" spans="1:5" ht="30" customHeight="1">
      <c r="A17" s="8">
        <v>8</v>
      </c>
      <c r="B17" s="12"/>
      <c r="C17" s="9"/>
      <c r="D17" s="10"/>
      <c r="E17" s="15"/>
    </row>
    <row r="18" spans="1:5" ht="30" customHeight="1">
      <c r="A18" s="8">
        <v>9</v>
      </c>
      <c r="B18" s="12"/>
      <c r="C18" s="9"/>
      <c r="D18" s="10"/>
      <c r="E18" s="15"/>
    </row>
    <row r="19" spans="1:5" ht="30" customHeight="1">
      <c r="A19" s="8">
        <v>10</v>
      </c>
      <c r="B19" s="12"/>
      <c r="C19" s="9"/>
      <c r="D19" s="10"/>
      <c r="E19" s="15"/>
    </row>
    <row r="20" spans="1:5" ht="30" customHeight="1">
      <c r="A20" s="855" t="s">
        <v>23</v>
      </c>
      <c r="B20" s="856"/>
      <c r="C20" s="856"/>
      <c r="D20" s="856"/>
      <c r="E20" s="857"/>
    </row>
    <row r="21" spans="1:5" ht="30" customHeight="1">
      <c r="A21" s="8">
        <v>11</v>
      </c>
      <c r="B21" s="12"/>
      <c r="C21" s="12"/>
      <c r="D21" s="10"/>
      <c r="E21" s="14"/>
    </row>
    <row r="22" spans="1:5" ht="30" customHeight="1">
      <c r="A22" s="16">
        <v>12</v>
      </c>
      <c r="B22" s="17"/>
      <c r="C22" s="17"/>
      <c r="D22" s="18"/>
      <c r="E22" s="19"/>
    </row>
    <row r="23" spans="1:5" ht="30" customHeight="1">
      <c r="A23" s="855" t="s">
        <v>24</v>
      </c>
      <c r="B23" s="856"/>
      <c r="C23" s="856"/>
      <c r="D23" s="856"/>
      <c r="E23" s="857"/>
    </row>
    <row r="24" spans="1:5" ht="30" customHeight="1">
      <c r="A24" s="16">
        <v>13</v>
      </c>
      <c r="B24" s="17"/>
      <c r="C24" s="17"/>
      <c r="D24" s="18"/>
      <c r="E24" s="20"/>
    </row>
    <row r="25" spans="1:5" ht="30" customHeight="1">
      <c r="A25" s="8">
        <v>14</v>
      </c>
      <c r="B25" s="12"/>
      <c r="C25" s="9"/>
      <c r="D25" s="10"/>
      <c r="E25" s="21"/>
    </row>
    <row r="26" spans="1:5" ht="30" customHeight="1" thickBot="1">
      <c r="A26" s="22">
        <v>15</v>
      </c>
      <c r="B26" s="23"/>
      <c r="C26" s="23"/>
      <c r="D26" s="24"/>
      <c r="E26" s="25"/>
    </row>
    <row r="28" spans="1:5">
      <c r="A28" s="26"/>
      <c r="B28" s="27" t="s">
        <v>25</v>
      </c>
      <c r="C28" s="27" t="s">
        <v>26</v>
      </c>
    </row>
    <row r="29" spans="1:5">
      <c r="A29" s="28">
        <v>1</v>
      </c>
      <c r="B29" s="29"/>
      <c r="C29" s="30" t="s">
        <v>27</v>
      </c>
    </row>
    <row r="30" spans="1:5">
      <c r="A30" s="31">
        <v>2</v>
      </c>
      <c r="B30" s="29"/>
      <c r="C30" s="32" t="s">
        <v>27</v>
      </c>
    </row>
    <row r="32" spans="1:5">
      <c r="C32" s="2" t="s">
        <v>28</v>
      </c>
    </row>
    <row r="34" spans="2:3">
      <c r="B34" s="2" t="s">
        <v>29</v>
      </c>
      <c r="C34" s="2" t="s">
        <v>30</v>
      </c>
    </row>
    <row r="39" spans="2:3">
      <c r="B39" s="2" t="s">
        <v>31</v>
      </c>
      <c r="C39" s="2" t="s">
        <v>32</v>
      </c>
    </row>
  </sheetData>
  <mergeCells count="10">
    <mergeCell ref="A14:E14"/>
    <mergeCell ref="A20:E20"/>
    <mergeCell ref="A23:E23"/>
    <mergeCell ref="A2:E2"/>
    <mergeCell ref="A3:E3"/>
    <mergeCell ref="A4:A5"/>
    <mergeCell ref="B4:B5"/>
    <mergeCell ref="C4:C5"/>
    <mergeCell ref="D4:D5"/>
    <mergeCell ref="E4:E5"/>
  </mergeCells>
  <pageMargins left="0.5" right="0.5" top="0.5" bottom="1.5" header="0.3" footer="0.3"/>
  <pageSetup paperSize="5" scale="7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8"/>
  <sheetViews>
    <sheetView topLeftCell="A27" zoomScale="120" zoomScaleNormal="120" zoomScalePageLayoutView="120" workbookViewId="0">
      <selection activeCell="B15" sqref="B15"/>
    </sheetView>
  </sheetViews>
  <sheetFormatPr defaultColWidth="8.875" defaultRowHeight="15"/>
  <cols>
    <col min="1" max="1" width="5.546875" style="3" customWidth="1"/>
    <col min="2" max="2" width="46.609375" style="2" customWidth="1"/>
    <col min="3" max="3" width="37.1171875" style="2" customWidth="1"/>
    <col min="4" max="4" width="9" style="3" bestFit="1" customWidth="1"/>
    <col min="5" max="5" width="11.09765625" style="3" bestFit="1" customWidth="1"/>
    <col min="6" max="16384" width="8.875" style="2"/>
  </cols>
  <sheetData>
    <row r="1" spans="1:8">
      <c r="A1" s="1" t="s">
        <v>88</v>
      </c>
    </row>
    <row r="2" spans="1:8" ht="23.1" customHeight="1">
      <c r="A2" s="858" t="s">
        <v>87</v>
      </c>
      <c r="B2" s="858"/>
      <c r="C2" s="858"/>
      <c r="D2" s="858"/>
      <c r="E2" s="858"/>
      <c r="F2" s="858"/>
      <c r="G2" s="858"/>
      <c r="H2" s="2" t="s">
        <v>86</v>
      </c>
    </row>
    <row r="3" spans="1:8" ht="23.1" customHeight="1">
      <c r="A3" s="858" t="s">
        <v>89</v>
      </c>
      <c r="B3" s="858"/>
      <c r="C3" s="858"/>
      <c r="D3" s="858"/>
      <c r="E3" s="858"/>
      <c r="F3" s="858"/>
      <c r="G3" s="858"/>
    </row>
    <row r="4" spans="1:8" ht="20.100000000000001" customHeight="1" thickBot="1">
      <c r="A4" s="859" t="s">
        <v>38</v>
      </c>
      <c r="B4" s="859"/>
      <c r="C4" s="859"/>
      <c r="D4" s="859"/>
      <c r="E4" s="859"/>
    </row>
    <row r="5" spans="1:8">
      <c r="A5" s="860" t="s">
        <v>17</v>
      </c>
      <c r="B5" s="862" t="s">
        <v>18</v>
      </c>
      <c r="C5" s="862" t="s">
        <v>19</v>
      </c>
      <c r="D5" s="862" t="s">
        <v>20</v>
      </c>
      <c r="E5" s="864" t="s">
        <v>21</v>
      </c>
      <c r="F5" s="862" t="s">
        <v>84</v>
      </c>
      <c r="G5" s="864" t="s">
        <v>85</v>
      </c>
    </row>
    <row r="6" spans="1:8">
      <c r="A6" s="861"/>
      <c r="B6" s="863"/>
      <c r="C6" s="863"/>
      <c r="D6" s="863"/>
      <c r="E6" s="865"/>
      <c r="F6" s="863"/>
      <c r="G6" s="865"/>
    </row>
    <row r="7" spans="1:8" ht="29.25" customHeight="1">
      <c r="A7" s="855" t="str">
        <f>'RENCANA AKSI 2020'!B6:B6</f>
        <v>Meningkatnya kualitas penyelenggaraan administrasi perkantoran</v>
      </c>
      <c r="B7" s="856"/>
      <c r="C7" s="856"/>
      <c r="D7" s="856"/>
      <c r="E7" s="857"/>
    </row>
    <row r="8" spans="1:8" ht="30" customHeight="1">
      <c r="A8" s="4">
        <v>1</v>
      </c>
      <c r="B8" s="33">
        <f>'RENCANA AKSI 2020'!H6</f>
        <v>0</v>
      </c>
      <c r="C8" s="5" t="s">
        <v>39</v>
      </c>
      <c r="D8" s="6" t="s">
        <v>44</v>
      </c>
      <c r="E8" s="7">
        <v>90</v>
      </c>
      <c r="F8" s="6">
        <v>85</v>
      </c>
      <c r="G8" s="47">
        <f>F8/E8</f>
        <v>0.94444444444444442</v>
      </c>
    </row>
    <row r="9" spans="1:8" ht="30" customHeight="1">
      <c r="A9" s="8">
        <v>2</v>
      </c>
      <c r="B9" s="9"/>
      <c r="C9" s="12" t="s">
        <v>40</v>
      </c>
      <c r="D9" s="6" t="s">
        <v>44</v>
      </c>
      <c r="E9" s="11"/>
      <c r="F9" s="6"/>
      <c r="G9" s="11"/>
    </row>
    <row r="10" spans="1:8" ht="30" customHeight="1">
      <c r="A10" s="4">
        <v>3</v>
      </c>
      <c r="B10" s="12"/>
      <c r="C10" s="12" t="s">
        <v>41</v>
      </c>
      <c r="D10" s="10" t="s">
        <v>13</v>
      </c>
      <c r="E10" s="13"/>
      <c r="F10" s="10"/>
      <c r="G10" s="13"/>
    </row>
    <row r="11" spans="1:8" ht="30" customHeight="1">
      <c r="A11" s="8">
        <v>4</v>
      </c>
      <c r="B11" s="12"/>
      <c r="C11" s="12" t="s">
        <v>42</v>
      </c>
      <c r="D11" s="10" t="s">
        <v>13</v>
      </c>
      <c r="E11" s="13"/>
      <c r="F11" s="10"/>
      <c r="G11" s="13"/>
    </row>
    <row r="12" spans="1:8" ht="30" customHeight="1">
      <c r="A12" s="4">
        <v>5</v>
      </c>
      <c r="B12" s="12"/>
      <c r="C12" s="12"/>
      <c r="D12" s="10"/>
      <c r="E12" s="13"/>
      <c r="F12" s="10"/>
      <c r="G12" s="13"/>
    </row>
    <row r="13" spans="1:8" ht="30" customHeight="1">
      <c r="A13" s="855" t="s">
        <v>22</v>
      </c>
      <c r="B13" s="856"/>
      <c r="C13" s="856"/>
      <c r="D13" s="856"/>
      <c r="E13" s="857"/>
    </row>
    <row r="14" spans="1:8" ht="30" customHeight="1">
      <c r="A14" s="8">
        <v>6</v>
      </c>
      <c r="B14" s="12"/>
      <c r="C14" s="12"/>
      <c r="D14" s="10"/>
      <c r="E14" s="14"/>
    </row>
    <row r="15" spans="1:8" ht="30" customHeight="1">
      <c r="A15" s="8">
        <v>7</v>
      </c>
      <c r="B15" s="12"/>
      <c r="C15" s="9"/>
      <c r="D15" s="10"/>
      <c r="E15" s="13"/>
    </row>
    <row r="16" spans="1:8" ht="30" customHeight="1">
      <c r="A16" s="8">
        <v>8</v>
      </c>
      <c r="B16" s="12"/>
      <c r="C16" s="9"/>
      <c r="D16" s="10"/>
      <c r="E16" s="15"/>
    </row>
    <row r="17" spans="1:5" ht="30" customHeight="1">
      <c r="A17" s="8">
        <v>9</v>
      </c>
      <c r="B17" s="12"/>
      <c r="C17" s="9"/>
      <c r="D17" s="10"/>
      <c r="E17" s="15"/>
    </row>
    <row r="18" spans="1:5" ht="30" customHeight="1">
      <c r="A18" s="8">
        <v>10</v>
      </c>
      <c r="B18" s="12"/>
      <c r="C18" s="9"/>
      <c r="D18" s="10"/>
      <c r="E18" s="15"/>
    </row>
    <row r="19" spans="1:5" ht="30" customHeight="1">
      <c r="A19" s="855" t="s">
        <v>23</v>
      </c>
      <c r="B19" s="856"/>
      <c r="C19" s="856"/>
      <c r="D19" s="856"/>
      <c r="E19" s="857"/>
    </row>
    <row r="20" spans="1:5" ht="30" customHeight="1">
      <c r="A20" s="8">
        <v>11</v>
      </c>
      <c r="B20" s="12"/>
      <c r="C20" s="12"/>
      <c r="D20" s="10"/>
      <c r="E20" s="14"/>
    </row>
    <row r="21" spans="1:5" ht="30" customHeight="1">
      <c r="A21" s="16">
        <v>12</v>
      </c>
      <c r="B21" s="17"/>
      <c r="C21" s="17"/>
      <c r="D21" s="18"/>
      <c r="E21" s="19"/>
    </row>
    <row r="22" spans="1:5" ht="30" customHeight="1">
      <c r="A22" s="855" t="s">
        <v>24</v>
      </c>
      <c r="B22" s="856"/>
      <c r="C22" s="856"/>
      <c r="D22" s="856"/>
      <c r="E22" s="857"/>
    </row>
    <row r="23" spans="1:5" ht="30" customHeight="1">
      <c r="A23" s="16">
        <v>13</v>
      </c>
      <c r="B23" s="17"/>
      <c r="C23" s="17"/>
      <c r="D23" s="18"/>
      <c r="E23" s="20"/>
    </row>
    <row r="24" spans="1:5" ht="30" customHeight="1">
      <c r="A24" s="8">
        <v>14</v>
      </c>
      <c r="B24" s="12"/>
      <c r="C24" s="9"/>
      <c r="D24" s="10"/>
      <c r="E24" s="21"/>
    </row>
    <row r="25" spans="1:5" ht="30" customHeight="1" thickBot="1">
      <c r="A25" s="22">
        <v>15</v>
      </c>
      <c r="B25" s="23"/>
      <c r="C25" s="23"/>
      <c r="D25" s="24"/>
      <c r="E25" s="25"/>
    </row>
    <row r="27" spans="1:5">
      <c r="A27" s="26"/>
      <c r="B27" s="27" t="s">
        <v>25</v>
      </c>
      <c r="C27" s="27" t="s">
        <v>26</v>
      </c>
    </row>
    <row r="28" spans="1:5">
      <c r="A28" s="28">
        <v>1</v>
      </c>
      <c r="B28" s="29"/>
      <c r="C28" s="30" t="s">
        <v>27</v>
      </c>
    </row>
    <row r="29" spans="1:5">
      <c r="A29" s="31">
        <v>2</v>
      </c>
      <c r="B29" s="29"/>
      <c r="C29" s="32" t="s">
        <v>27</v>
      </c>
    </row>
    <row r="31" spans="1:5">
      <c r="C31" s="2" t="s">
        <v>28</v>
      </c>
    </row>
    <row r="33" spans="2:3">
      <c r="B33" s="2" t="s">
        <v>29</v>
      </c>
      <c r="C33" s="2" t="s">
        <v>30</v>
      </c>
    </row>
    <row r="38" spans="2:3">
      <c r="B38" s="2" t="s">
        <v>31</v>
      </c>
      <c r="C38" s="2" t="s">
        <v>32</v>
      </c>
    </row>
  </sheetData>
  <mergeCells count="14">
    <mergeCell ref="A22:E22"/>
    <mergeCell ref="A4:E4"/>
    <mergeCell ref="A5:A6"/>
    <mergeCell ref="B5:B6"/>
    <mergeCell ref="C5:C6"/>
    <mergeCell ref="D5:D6"/>
    <mergeCell ref="E5:E6"/>
    <mergeCell ref="A13:E13"/>
    <mergeCell ref="A19:E19"/>
    <mergeCell ref="A3:G3"/>
    <mergeCell ref="A2:G2"/>
    <mergeCell ref="F5:F6"/>
    <mergeCell ref="G5:G6"/>
    <mergeCell ref="A7:E7"/>
  </mergeCells>
  <pageMargins left="0.5" right="0.5" top="0.5" bottom="1.5" header="0.3" footer="0.3"/>
  <pageSetup paperSize="5" scale="77" orientation="portrait" verticalDpi="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6"/>
  <sheetViews>
    <sheetView view="pageBreakPreview" topLeftCell="F122" zoomScale="80" zoomScaleNormal="83" zoomScaleSheetLayoutView="80" zoomScalePageLayoutView="78" workbookViewId="0">
      <selection activeCell="I126" sqref="I126:K127"/>
    </sheetView>
  </sheetViews>
  <sheetFormatPr defaultColWidth="10.97265625" defaultRowHeight="53.1" customHeight="1"/>
  <cols>
    <col min="1" max="1" width="8.01171875" style="441" customWidth="1"/>
    <col min="2" max="2" width="19.60546875" style="490" customWidth="1"/>
    <col min="3" max="3" width="20.34375" style="490" customWidth="1"/>
    <col min="4" max="4" width="6.0390625" style="441" bestFit="1" customWidth="1"/>
    <col min="5" max="7" width="5.79296875" style="441" bestFit="1" customWidth="1"/>
    <col min="8" max="8" width="16.27734375" style="536" customWidth="1"/>
    <col min="9" max="9" width="22.93359375" style="490" customWidth="1"/>
    <col min="10" max="10" width="31.8125" style="490" customWidth="1"/>
    <col min="11" max="11" width="9.73828125" style="441" customWidth="1"/>
    <col min="12" max="12" width="5.546875" style="441" bestFit="1" customWidth="1"/>
    <col min="13" max="13" width="5.91796875" style="441" customWidth="1"/>
    <col min="14" max="14" width="5.546875" style="441" customWidth="1"/>
    <col min="15" max="15" width="6.41015625" style="441" customWidth="1"/>
    <col min="16" max="16" width="13.4375" style="441" customWidth="1"/>
    <col min="17" max="18" width="15.90625" style="490" customWidth="1"/>
    <col min="19" max="16384" width="10.97265625" style="441"/>
  </cols>
  <sheetData>
    <row r="1" spans="1:25" ht="53.1" customHeight="1">
      <c r="A1" s="797" t="s">
        <v>675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9"/>
      <c r="R1" s="656"/>
    </row>
    <row r="2" spans="1:25" ht="27" customHeight="1">
      <c r="A2" s="806" t="s">
        <v>11</v>
      </c>
      <c r="B2" s="806" t="s">
        <v>0</v>
      </c>
      <c r="C2" s="809" t="s">
        <v>1</v>
      </c>
      <c r="D2" s="800" t="s">
        <v>15</v>
      </c>
      <c r="E2" s="801"/>
      <c r="F2" s="801"/>
      <c r="G2" s="802"/>
      <c r="H2" s="812" t="s">
        <v>6</v>
      </c>
      <c r="I2" s="809" t="s">
        <v>7</v>
      </c>
      <c r="J2" s="809" t="s">
        <v>8</v>
      </c>
      <c r="K2" s="806" t="s">
        <v>9</v>
      </c>
      <c r="L2" s="800" t="s">
        <v>15</v>
      </c>
      <c r="M2" s="801"/>
      <c r="N2" s="801"/>
      <c r="O2" s="802"/>
      <c r="P2" s="806" t="s">
        <v>10</v>
      </c>
      <c r="Q2" s="809" t="s">
        <v>14</v>
      </c>
      <c r="R2" s="493"/>
    </row>
    <row r="3" spans="1:25" ht="27" customHeight="1">
      <c r="A3" s="807"/>
      <c r="B3" s="807"/>
      <c r="C3" s="810"/>
      <c r="D3" s="803"/>
      <c r="E3" s="804"/>
      <c r="F3" s="804"/>
      <c r="G3" s="805"/>
      <c r="H3" s="813"/>
      <c r="I3" s="810"/>
      <c r="J3" s="810"/>
      <c r="K3" s="807"/>
      <c r="L3" s="803"/>
      <c r="M3" s="804"/>
      <c r="N3" s="804"/>
      <c r="O3" s="805"/>
      <c r="P3" s="807"/>
      <c r="Q3" s="810"/>
      <c r="R3" s="493"/>
    </row>
    <row r="4" spans="1:25" ht="27.75" customHeight="1">
      <c r="A4" s="808"/>
      <c r="B4" s="808"/>
      <c r="C4" s="811"/>
      <c r="D4" s="442" t="s">
        <v>2</v>
      </c>
      <c r="E4" s="442" t="s">
        <v>3</v>
      </c>
      <c r="F4" s="442" t="s">
        <v>4</v>
      </c>
      <c r="G4" s="442" t="s">
        <v>5</v>
      </c>
      <c r="H4" s="814"/>
      <c r="I4" s="811"/>
      <c r="J4" s="811"/>
      <c r="K4" s="808"/>
      <c r="L4" s="442" t="s">
        <v>2</v>
      </c>
      <c r="M4" s="442" t="s">
        <v>3</v>
      </c>
      <c r="N4" s="442" t="s">
        <v>4</v>
      </c>
      <c r="O4" s="442" t="s">
        <v>5</v>
      </c>
      <c r="P4" s="808"/>
      <c r="Q4" s="811"/>
      <c r="R4" s="493"/>
    </row>
    <row r="5" spans="1:25" ht="25.5" customHeight="1">
      <c r="A5" s="443">
        <v>1</v>
      </c>
      <c r="B5" s="444">
        <v>2</v>
      </c>
      <c r="C5" s="444">
        <v>3</v>
      </c>
      <c r="D5" s="444">
        <v>4</v>
      </c>
      <c r="E5" s="444">
        <v>5</v>
      </c>
      <c r="F5" s="444">
        <v>6</v>
      </c>
      <c r="G5" s="444">
        <v>7</v>
      </c>
      <c r="H5" s="531">
        <v>8</v>
      </c>
      <c r="I5" s="444">
        <v>9</v>
      </c>
      <c r="J5" s="444">
        <v>10</v>
      </c>
      <c r="K5" s="444">
        <v>11</v>
      </c>
      <c r="L5" s="444">
        <v>12</v>
      </c>
      <c r="M5" s="444">
        <v>13</v>
      </c>
      <c r="N5" s="444">
        <v>14</v>
      </c>
      <c r="O5" s="444">
        <v>15</v>
      </c>
      <c r="P5" s="444">
        <v>16</v>
      </c>
      <c r="Q5" s="444">
        <v>18</v>
      </c>
      <c r="R5" s="492"/>
    </row>
    <row r="6" spans="1:25" s="450" customFormat="1" ht="71.25" customHeight="1">
      <c r="A6" s="445">
        <v>1</v>
      </c>
      <c r="B6" s="500" t="s">
        <v>419</v>
      </c>
      <c r="C6" s="447" t="s">
        <v>420</v>
      </c>
      <c r="D6" s="448">
        <v>25</v>
      </c>
      <c r="E6" s="448">
        <v>25</v>
      </c>
      <c r="F6" s="448">
        <v>25</v>
      </c>
      <c r="G6" s="448">
        <v>25</v>
      </c>
      <c r="H6" s="532"/>
      <c r="I6" s="448"/>
      <c r="J6" s="448"/>
      <c r="K6" s="448"/>
      <c r="L6" s="448"/>
      <c r="M6" s="448"/>
      <c r="N6" s="448"/>
      <c r="O6" s="448"/>
      <c r="P6" s="449"/>
      <c r="Q6" s="502"/>
      <c r="R6" s="494"/>
      <c r="V6" s="451"/>
      <c r="W6" s="451"/>
      <c r="X6" s="451"/>
      <c r="Y6" s="451"/>
    </row>
    <row r="7" spans="1:25" ht="65.25" customHeight="1">
      <c r="A7" s="445">
        <v>2</v>
      </c>
      <c r="B7" s="501" t="s">
        <v>525</v>
      </c>
      <c r="C7" s="447" t="s">
        <v>526</v>
      </c>
      <c r="D7" s="448">
        <v>25</v>
      </c>
      <c r="E7" s="448">
        <v>25</v>
      </c>
      <c r="F7" s="448">
        <v>25</v>
      </c>
      <c r="G7" s="448">
        <v>25</v>
      </c>
      <c r="H7" s="532" t="s">
        <v>45</v>
      </c>
      <c r="I7" s="448"/>
      <c r="J7" s="448"/>
      <c r="K7" s="448"/>
      <c r="L7" s="448">
        <v>25</v>
      </c>
      <c r="M7" s="448">
        <v>25</v>
      </c>
      <c r="N7" s="448">
        <v>25</v>
      </c>
      <c r="O7" s="448">
        <v>25</v>
      </c>
      <c r="P7" s="503">
        <f>SUM(P8:P23)</f>
        <v>1685178000</v>
      </c>
      <c r="Q7" s="474" t="s">
        <v>184</v>
      </c>
      <c r="R7" s="492"/>
      <c r="S7" s="664"/>
      <c r="T7" s="664">
        <f>SUM(L7:O7)</f>
        <v>100</v>
      </c>
      <c r="U7" s="459" t="s">
        <v>176</v>
      </c>
    </row>
    <row r="8" spans="1:25" ht="45" customHeight="1">
      <c r="A8" s="453"/>
      <c r="B8" s="452"/>
      <c r="C8" s="452"/>
      <c r="D8" s="453"/>
      <c r="E8" s="453"/>
      <c r="F8" s="453"/>
      <c r="G8" s="453"/>
      <c r="H8" s="533"/>
      <c r="I8" s="454" t="s">
        <v>149</v>
      </c>
      <c r="J8" s="455" t="s">
        <v>150</v>
      </c>
      <c r="K8" s="456" t="s">
        <v>177</v>
      </c>
      <c r="L8" s="453">
        <v>90</v>
      </c>
      <c r="M8" s="453">
        <v>90</v>
      </c>
      <c r="N8" s="453">
        <v>85</v>
      </c>
      <c r="O8" s="453">
        <v>85</v>
      </c>
      <c r="P8" s="669">
        <v>15000000</v>
      </c>
      <c r="Q8" s="815" t="s">
        <v>183</v>
      </c>
      <c r="R8" s="492"/>
      <c r="S8" s="664"/>
      <c r="T8" s="664">
        <f t="shared" ref="T8:T23" si="0">SUM(L8:O8)</f>
        <v>350</v>
      </c>
      <c r="U8" s="670">
        <v>350</v>
      </c>
    </row>
    <row r="9" spans="1:25" ht="48.75" customHeight="1">
      <c r="A9" s="453"/>
      <c r="B9" s="452"/>
      <c r="C9" s="452"/>
      <c r="D9" s="453"/>
      <c r="E9" s="453"/>
      <c r="F9" s="453"/>
      <c r="G9" s="453"/>
      <c r="H9" s="533"/>
      <c r="I9" s="454" t="s">
        <v>151</v>
      </c>
      <c r="J9" s="460" t="s">
        <v>152</v>
      </c>
      <c r="K9" s="456" t="s">
        <v>178</v>
      </c>
      <c r="L9" s="453">
        <v>81</v>
      </c>
      <c r="M9" s="453">
        <v>81</v>
      </c>
      <c r="N9" s="453">
        <v>81</v>
      </c>
      <c r="O9" s="453">
        <v>81</v>
      </c>
      <c r="P9" s="669">
        <v>216450000</v>
      </c>
      <c r="Q9" s="816"/>
      <c r="R9" s="492"/>
      <c r="S9" s="664"/>
      <c r="T9" s="664">
        <f t="shared" si="0"/>
        <v>324</v>
      </c>
      <c r="U9" s="670">
        <v>324</v>
      </c>
      <c r="V9" s="796"/>
      <c r="W9" s="796"/>
      <c r="X9" s="796"/>
      <c r="Y9" s="796"/>
    </row>
    <row r="10" spans="1:25" ht="54.75" customHeight="1">
      <c r="A10" s="453"/>
      <c r="B10" s="462"/>
      <c r="C10" s="452"/>
      <c r="D10" s="453"/>
      <c r="E10" s="453"/>
      <c r="F10" s="453"/>
      <c r="G10" s="453"/>
      <c r="H10" s="533"/>
      <c r="I10" s="454" t="s">
        <v>153</v>
      </c>
      <c r="J10" s="437" t="s">
        <v>154</v>
      </c>
      <c r="K10" s="456" t="s">
        <v>93</v>
      </c>
      <c r="L10" s="453">
        <v>0</v>
      </c>
      <c r="M10" s="453">
        <v>0</v>
      </c>
      <c r="N10" s="453">
        <v>25</v>
      </c>
      <c r="O10" s="453">
        <v>0</v>
      </c>
      <c r="P10" s="669">
        <v>13500000</v>
      </c>
      <c r="Q10" s="816"/>
      <c r="R10" s="492"/>
      <c r="S10" s="664"/>
      <c r="T10" s="664">
        <f t="shared" si="0"/>
        <v>25</v>
      </c>
      <c r="U10" s="671">
        <v>25</v>
      </c>
    </row>
    <row r="11" spans="1:25" ht="39.950000000000003" customHeight="1">
      <c r="A11" s="453"/>
      <c r="B11" s="463"/>
      <c r="C11" s="452"/>
      <c r="D11" s="453"/>
      <c r="E11" s="453"/>
      <c r="F11" s="453"/>
      <c r="G11" s="453"/>
      <c r="H11" s="533"/>
      <c r="I11" s="454" t="s">
        <v>155</v>
      </c>
      <c r="J11" s="437" t="s">
        <v>156</v>
      </c>
      <c r="K11" s="456" t="s">
        <v>179</v>
      </c>
      <c r="L11" s="453">
        <v>131</v>
      </c>
      <c r="M11" s="453">
        <v>131</v>
      </c>
      <c r="N11" s="453">
        <v>130</v>
      </c>
      <c r="O11" s="453">
        <v>130</v>
      </c>
      <c r="P11" s="669">
        <v>400800000</v>
      </c>
      <c r="Q11" s="816"/>
      <c r="R11" s="492"/>
      <c r="S11" s="664"/>
      <c r="T11" s="664">
        <f t="shared" si="0"/>
        <v>522</v>
      </c>
      <c r="U11" s="672">
        <v>522</v>
      </c>
      <c r="V11" s="441">
        <f>522/4</f>
        <v>130.5</v>
      </c>
    </row>
    <row r="12" spans="1:25" ht="60" customHeight="1">
      <c r="A12" s="453"/>
      <c r="B12" s="463"/>
      <c r="C12" s="452"/>
      <c r="D12" s="453"/>
      <c r="E12" s="453"/>
      <c r="F12" s="453"/>
      <c r="G12" s="453"/>
      <c r="H12" s="533"/>
      <c r="I12" s="454" t="s">
        <v>157</v>
      </c>
      <c r="J12" s="437" t="s">
        <v>158</v>
      </c>
      <c r="K12" s="456" t="s">
        <v>179</v>
      </c>
      <c r="L12" s="453">
        <v>92</v>
      </c>
      <c r="M12" s="453">
        <v>92</v>
      </c>
      <c r="N12" s="453">
        <v>92</v>
      </c>
      <c r="O12" s="453">
        <v>92</v>
      </c>
      <c r="P12" s="669">
        <v>358800000</v>
      </c>
      <c r="Q12" s="816"/>
      <c r="R12" s="492"/>
      <c r="S12" s="664"/>
      <c r="T12" s="664">
        <f t="shared" si="0"/>
        <v>368</v>
      </c>
      <c r="U12" s="673">
        <v>368</v>
      </c>
      <c r="V12" s="464">
        <f>U12/4</f>
        <v>92</v>
      </c>
    </row>
    <row r="13" spans="1:25" ht="39.950000000000003" customHeight="1">
      <c r="A13" s="453"/>
      <c r="B13" s="463"/>
      <c r="C13" s="452"/>
      <c r="D13" s="453"/>
      <c r="E13" s="453"/>
      <c r="F13" s="453"/>
      <c r="G13" s="453"/>
      <c r="H13" s="533"/>
      <c r="I13" s="454" t="s">
        <v>159</v>
      </c>
      <c r="J13" s="465" t="s">
        <v>160</v>
      </c>
      <c r="K13" s="456" t="s">
        <v>180</v>
      </c>
      <c r="L13" s="453">
        <v>46</v>
      </c>
      <c r="M13" s="453">
        <v>46</v>
      </c>
      <c r="N13" s="453">
        <v>46</v>
      </c>
      <c r="O13" s="453">
        <v>45</v>
      </c>
      <c r="P13" s="669">
        <v>4800000</v>
      </c>
      <c r="Q13" s="816"/>
      <c r="R13" s="492"/>
      <c r="S13" s="664"/>
      <c r="T13" s="664">
        <f t="shared" si="0"/>
        <v>183</v>
      </c>
      <c r="U13" s="673">
        <v>183</v>
      </c>
      <c r="V13" s="464">
        <f>U13/4</f>
        <v>45.75</v>
      </c>
    </row>
    <row r="14" spans="1:25" ht="39.950000000000003" customHeight="1">
      <c r="A14" s="453"/>
      <c r="B14" s="463"/>
      <c r="C14" s="452"/>
      <c r="D14" s="453"/>
      <c r="E14" s="453"/>
      <c r="F14" s="453"/>
      <c r="G14" s="453"/>
      <c r="H14" s="533"/>
      <c r="I14" s="454" t="s">
        <v>161</v>
      </c>
      <c r="J14" s="466" t="s">
        <v>162</v>
      </c>
      <c r="K14" s="456" t="s">
        <v>181</v>
      </c>
      <c r="L14" s="453">
        <v>90</v>
      </c>
      <c r="M14" s="453">
        <v>90</v>
      </c>
      <c r="N14" s="453">
        <v>90</v>
      </c>
      <c r="O14" s="453">
        <v>90</v>
      </c>
      <c r="P14" s="669">
        <v>37000000</v>
      </c>
      <c r="Q14" s="816"/>
      <c r="R14" s="492"/>
      <c r="S14" s="664"/>
      <c r="T14" s="664">
        <f t="shared" si="0"/>
        <v>360</v>
      </c>
      <c r="U14" s="673">
        <v>360</v>
      </c>
      <c r="V14" s="464">
        <f>U14/4</f>
        <v>90</v>
      </c>
    </row>
    <row r="15" spans="1:25" ht="39.950000000000003" customHeight="1">
      <c r="A15" s="453"/>
      <c r="B15" s="463"/>
      <c r="C15" s="452"/>
      <c r="D15" s="453"/>
      <c r="E15" s="453"/>
      <c r="F15" s="453"/>
      <c r="G15" s="453"/>
      <c r="H15" s="533"/>
      <c r="I15" s="454" t="s">
        <v>163</v>
      </c>
      <c r="J15" s="467" t="s">
        <v>428</v>
      </c>
      <c r="K15" s="456" t="s">
        <v>214</v>
      </c>
      <c r="L15" s="453">
        <v>3</v>
      </c>
      <c r="M15" s="453">
        <v>3</v>
      </c>
      <c r="N15" s="453">
        <v>4</v>
      </c>
      <c r="O15" s="453">
        <v>6</v>
      </c>
      <c r="P15" s="669">
        <v>68033000</v>
      </c>
      <c r="Q15" s="816"/>
      <c r="R15" s="492"/>
      <c r="S15" s="664"/>
      <c r="T15" s="664">
        <f t="shared" si="0"/>
        <v>16</v>
      </c>
      <c r="U15" s="673">
        <v>16</v>
      </c>
    </row>
    <row r="16" spans="1:25" ht="39.950000000000003" customHeight="1">
      <c r="A16" s="453"/>
      <c r="B16" s="452"/>
      <c r="C16" s="452"/>
      <c r="D16" s="453"/>
      <c r="E16" s="453"/>
      <c r="F16" s="453"/>
      <c r="G16" s="453"/>
      <c r="H16" s="533"/>
      <c r="I16" s="454" t="s">
        <v>165</v>
      </c>
      <c r="J16" s="467" t="s">
        <v>429</v>
      </c>
      <c r="K16" s="468" t="s">
        <v>180</v>
      </c>
      <c r="L16" s="453">
        <v>1069</v>
      </c>
      <c r="M16" s="453">
        <v>1069</v>
      </c>
      <c r="N16" s="453">
        <v>1069</v>
      </c>
      <c r="O16" s="453">
        <v>1068</v>
      </c>
      <c r="P16" s="669">
        <v>300000000</v>
      </c>
      <c r="Q16" s="816"/>
      <c r="R16" s="492"/>
      <c r="S16" s="664"/>
      <c r="T16" s="664">
        <f t="shared" si="0"/>
        <v>4275</v>
      </c>
      <c r="U16" s="673">
        <v>4275</v>
      </c>
      <c r="V16" s="464">
        <f>U16/4</f>
        <v>1068.75</v>
      </c>
    </row>
    <row r="17" spans="1:25" ht="39.950000000000003" customHeight="1">
      <c r="A17" s="453"/>
      <c r="B17" s="452"/>
      <c r="C17" s="452"/>
      <c r="D17" s="453"/>
      <c r="E17" s="453"/>
      <c r="F17" s="453"/>
      <c r="G17" s="453"/>
      <c r="H17" s="533"/>
      <c r="I17" s="454" t="s">
        <v>167</v>
      </c>
      <c r="J17" s="469" t="s">
        <v>430</v>
      </c>
      <c r="K17" s="456" t="s">
        <v>180</v>
      </c>
      <c r="L17" s="453">
        <v>578</v>
      </c>
      <c r="M17" s="453">
        <v>578</v>
      </c>
      <c r="N17" s="453">
        <v>579</v>
      </c>
      <c r="O17" s="453">
        <v>580</v>
      </c>
      <c r="P17" s="669">
        <v>144000000</v>
      </c>
      <c r="Q17" s="816"/>
      <c r="R17" s="492"/>
      <c r="S17" s="664"/>
      <c r="T17" s="664">
        <f t="shared" si="0"/>
        <v>2315</v>
      </c>
      <c r="U17" s="673">
        <v>2315</v>
      </c>
      <c r="V17" s="464">
        <f>U17/4</f>
        <v>578.75</v>
      </c>
    </row>
    <row r="18" spans="1:25" ht="39.950000000000003" customHeight="1">
      <c r="A18" s="453"/>
      <c r="B18" s="452"/>
      <c r="C18" s="452"/>
      <c r="D18" s="453"/>
      <c r="E18" s="453"/>
      <c r="F18" s="453"/>
      <c r="G18" s="453"/>
      <c r="H18" s="533"/>
      <c r="I18" s="454" t="s">
        <v>168</v>
      </c>
      <c r="J18" s="470" t="s">
        <v>169</v>
      </c>
      <c r="K18" s="456" t="s">
        <v>346</v>
      </c>
      <c r="L18" s="453">
        <v>140</v>
      </c>
      <c r="M18" s="453">
        <v>140</v>
      </c>
      <c r="N18" s="453">
        <v>140</v>
      </c>
      <c r="O18" s="453">
        <v>141</v>
      </c>
      <c r="P18" s="669">
        <v>6420000</v>
      </c>
      <c r="Q18" s="816"/>
      <c r="R18" s="492"/>
      <c r="S18" s="664"/>
      <c r="T18" s="664">
        <f t="shared" si="0"/>
        <v>561</v>
      </c>
      <c r="U18" s="674">
        <v>561</v>
      </c>
    </row>
    <row r="19" spans="1:25" ht="54.75" customHeight="1">
      <c r="A19" s="453"/>
      <c r="B19" s="452"/>
      <c r="C19" s="452"/>
      <c r="D19" s="453"/>
      <c r="E19" s="453"/>
      <c r="F19" s="453"/>
      <c r="G19" s="453"/>
      <c r="H19" s="534"/>
      <c r="I19" s="437" t="s">
        <v>170</v>
      </c>
      <c r="J19" s="437" t="s">
        <v>171</v>
      </c>
      <c r="K19" s="456" t="s">
        <v>418</v>
      </c>
      <c r="L19" s="453">
        <v>0</v>
      </c>
      <c r="M19" s="453">
        <v>1</v>
      </c>
      <c r="N19" s="453">
        <v>0</v>
      </c>
      <c r="O19" s="453">
        <v>0</v>
      </c>
      <c r="P19" s="669">
        <v>24075000</v>
      </c>
      <c r="Q19" s="816"/>
      <c r="R19" s="492"/>
      <c r="S19" s="664"/>
      <c r="T19" s="664">
        <f t="shared" si="0"/>
        <v>1</v>
      </c>
      <c r="U19" s="675">
        <v>1</v>
      </c>
    </row>
    <row r="20" spans="1:25" ht="60" customHeight="1">
      <c r="A20" s="453"/>
      <c r="B20" s="452"/>
      <c r="C20" s="452"/>
      <c r="D20" s="453"/>
      <c r="E20" s="453"/>
      <c r="F20" s="453"/>
      <c r="G20" s="453"/>
      <c r="H20" s="534"/>
      <c r="I20" s="437" t="s">
        <v>172</v>
      </c>
      <c r="J20" s="437" t="s">
        <v>171</v>
      </c>
      <c r="K20" s="456" t="s">
        <v>418</v>
      </c>
      <c r="L20" s="453">
        <v>0</v>
      </c>
      <c r="M20" s="453">
        <v>1</v>
      </c>
      <c r="N20" s="453">
        <v>0</v>
      </c>
      <c r="O20" s="453">
        <v>0</v>
      </c>
      <c r="P20" s="669">
        <v>24075000</v>
      </c>
      <c r="Q20" s="816"/>
      <c r="R20" s="492"/>
      <c r="S20" s="664"/>
      <c r="T20" s="664">
        <f t="shared" si="0"/>
        <v>1</v>
      </c>
      <c r="U20" s="675">
        <v>1</v>
      </c>
    </row>
    <row r="21" spans="1:25" ht="51.75" customHeight="1">
      <c r="A21" s="453"/>
      <c r="B21" s="452"/>
      <c r="C21" s="452"/>
      <c r="D21" s="453"/>
      <c r="E21" s="453"/>
      <c r="F21" s="453"/>
      <c r="G21" s="453"/>
      <c r="H21" s="534"/>
      <c r="I21" s="437" t="s">
        <v>173</v>
      </c>
      <c r="J21" s="437" t="s">
        <v>171</v>
      </c>
      <c r="K21" s="456" t="s">
        <v>418</v>
      </c>
      <c r="L21" s="453">
        <v>0</v>
      </c>
      <c r="M21" s="453">
        <v>1</v>
      </c>
      <c r="N21" s="453">
        <v>0</v>
      </c>
      <c r="O21" s="453">
        <v>0</v>
      </c>
      <c r="P21" s="669">
        <v>24075000</v>
      </c>
      <c r="Q21" s="816"/>
      <c r="R21" s="492"/>
      <c r="S21" s="664"/>
      <c r="T21" s="664">
        <f t="shared" si="0"/>
        <v>1</v>
      </c>
      <c r="U21" s="675">
        <v>1</v>
      </c>
    </row>
    <row r="22" spans="1:25" ht="51.75" customHeight="1">
      <c r="A22" s="453"/>
      <c r="B22" s="452"/>
      <c r="C22" s="452"/>
      <c r="D22" s="453"/>
      <c r="E22" s="453"/>
      <c r="F22" s="453"/>
      <c r="G22" s="453"/>
      <c r="H22" s="534"/>
      <c r="I22" s="437" t="s">
        <v>174</v>
      </c>
      <c r="J22" s="437" t="s">
        <v>171</v>
      </c>
      <c r="K22" s="456" t="s">
        <v>418</v>
      </c>
      <c r="L22" s="453">
        <v>0</v>
      </c>
      <c r="M22" s="453">
        <v>1</v>
      </c>
      <c r="N22" s="453">
        <v>0</v>
      </c>
      <c r="O22" s="453">
        <v>0</v>
      </c>
      <c r="P22" s="669">
        <v>24075000</v>
      </c>
      <c r="Q22" s="816"/>
      <c r="R22" s="492"/>
      <c r="S22" s="664"/>
      <c r="T22" s="664">
        <f t="shared" si="0"/>
        <v>1</v>
      </c>
      <c r="U22" s="675">
        <v>1</v>
      </c>
    </row>
    <row r="23" spans="1:25" ht="54" customHeight="1">
      <c r="A23" s="453"/>
      <c r="B23" s="452"/>
      <c r="C23" s="452"/>
      <c r="D23" s="453"/>
      <c r="E23" s="453"/>
      <c r="F23" s="453"/>
      <c r="G23" s="453"/>
      <c r="H23" s="534"/>
      <c r="I23" s="437" t="s">
        <v>175</v>
      </c>
      <c r="J23" s="437" t="s">
        <v>171</v>
      </c>
      <c r="K23" s="456" t="s">
        <v>418</v>
      </c>
      <c r="L23" s="453">
        <v>0</v>
      </c>
      <c r="M23" s="453">
        <v>1</v>
      </c>
      <c r="N23" s="453">
        <v>0</v>
      </c>
      <c r="O23" s="453">
        <v>0</v>
      </c>
      <c r="P23" s="669">
        <v>24075000</v>
      </c>
      <c r="Q23" s="817"/>
      <c r="R23" s="492"/>
      <c r="S23" s="664"/>
      <c r="T23" s="664">
        <f t="shared" si="0"/>
        <v>1</v>
      </c>
      <c r="U23" s="675">
        <v>1</v>
      </c>
    </row>
    <row r="24" spans="1:25" ht="27" customHeight="1">
      <c r="A24" s="453"/>
      <c r="B24" s="452"/>
      <c r="C24" s="452"/>
      <c r="D24" s="453"/>
      <c r="E24" s="453"/>
      <c r="F24" s="453"/>
      <c r="G24" s="453"/>
      <c r="H24" s="534"/>
      <c r="I24" s="437"/>
      <c r="J24" s="437"/>
      <c r="K24" s="456"/>
      <c r="L24" s="453"/>
      <c r="M24" s="453"/>
      <c r="N24" s="453"/>
      <c r="O24" s="453"/>
      <c r="P24" s="471"/>
      <c r="Q24" s="666"/>
      <c r="R24" s="492"/>
      <c r="S24" s="664"/>
      <c r="T24" s="664"/>
      <c r="U24" s="664"/>
    </row>
    <row r="25" spans="1:25" s="450" customFormat="1" ht="71.25" customHeight="1">
      <c r="A25" s="445">
        <v>2</v>
      </c>
      <c r="B25" s="446" t="s">
        <v>421</v>
      </c>
      <c r="C25" s="447" t="s">
        <v>185</v>
      </c>
      <c r="D25" s="448">
        <v>25</v>
      </c>
      <c r="E25" s="448">
        <v>25</v>
      </c>
      <c r="F25" s="448">
        <v>25</v>
      </c>
      <c r="G25" s="448">
        <v>25</v>
      </c>
      <c r="H25" s="532" t="s">
        <v>193</v>
      </c>
      <c r="I25" s="448"/>
      <c r="J25" s="448"/>
      <c r="K25" s="448"/>
      <c r="L25" s="448">
        <v>25</v>
      </c>
      <c r="M25" s="448">
        <v>25</v>
      </c>
      <c r="N25" s="448">
        <v>25</v>
      </c>
      <c r="O25" s="448">
        <v>25</v>
      </c>
      <c r="P25" s="473">
        <f>SUM(P26:P35)</f>
        <v>551282000</v>
      </c>
      <c r="Q25" s="474" t="s">
        <v>184</v>
      </c>
      <c r="R25" s="494"/>
      <c r="V25" s="451"/>
      <c r="W25" s="451"/>
      <c r="X25" s="451"/>
      <c r="Y25" s="451"/>
    </row>
    <row r="26" spans="1:25" ht="39.950000000000003" customHeight="1">
      <c r="A26" s="453"/>
      <c r="B26" s="452"/>
      <c r="C26" s="452"/>
      <c r="D26" s="453"/>
      <c r="E26" s="453"/>
      <c r="F26" s="453"/>
      <c r="G26" s="453"/>
      <c r="H26" s="534"/>
      <c r="I26" s="438" t="s">
        <v>533</v>
      </c>
      <c r="J26" s="438" t="s">
        <v>350</v>
      </c>
      <c r="K26" s="520" t="s">
        <v>93</v>
      </c>
      <c r="L26" s="453">
        <v>0</v>
      </c>
      <c r="M26" s="453">
        <v>0</v>
      </c>
      <c r="N26" s="453">
        <v>0</v>
      </c>
      <c r="O26" s="453">
        <v>0</v>
      </c>
      <c r="P26" s="676">
        <v>0</v>
      </c>
      <c r="Q26" s="815" t="s">
        <v>183</v>
      </c>
      <c r="R26" s="492"/>
      <c r="S26" s="664"/>
      <c r="T26" s="664">
        <f t="shared" ref="T26:T29" si="1">SUM(L26:O26)</f>
        <v>0</v>
      </c>
      <c r="U26" s="678">
        <v>0</v>
      </c>
    </row>
    <row r="27" spans="1:25" ht="39.950000000000003" customHeight="1">
      <c r="A27" s="453"/>
      <c r="B27" s="452"/>
      <c r="C27" s="452"/>
      <c r="D27" s="453"/>
      <c r="E27" s="453"/>
      <c r="F27" s="453"/>
      <c r="G27" s="453"/>
      <c r="H27" s="534"/>
      <c r="I27" s="438" t="s">
        <v>187</v>
      </c>
      <c r="J27" s="438" t="s">
        <v>534</v>
      </c>
      <c r="K27" s="521" t="s">
        <v>546</v>
      </c>
      <c r="L27" s="453">
        <v>1</v>
      </c>
      <c r="M27" s="453">
        <v>1</v>
      </c>
      <c r="N27" s="453">
        <v>1</v>
      </c>
      <c r="O27" s="453">
        <v>1</v>
      </c>
      <c r="P27" s="676">
        <v>20000000</v>
      </c>
      <c r="Q27" s="816"/>
      <c r="R27" s="492"/>
      <c r="S27" s="664"/>
      <c r="T27" s="664">
        <f t="shared" si="1"/>
        <v>4</v>
      </c>
      <c r="U27" s="678">
        <v>4</v>
      </c>
    </row>
    <row r="28" spans="1:25" ht="39.950000000000003" customHeight="1">
      <c r="A28" s="453"/>
      <c r="B28" s="452"/>
      <c r="C28" s="452"/>
      <c r="D28" s="453"/>
      <c r="E28" s="453"/>
      <c r="F28" s="453"/>
      <c r="G28" s="453"/>
      <c r="H28" s="534"/>
      <c r="I28" s="438" t="s">
        <v>188</v>
      </c>
      <c r="J28" s="438" t="s">
        <v>535</v>
      </c>
      <c r="K28" s="521" t="s">
        <v>546</v>
      </c>
      <c r="L28" s="453">
        <v>1</v>
      </c>
      <c r="M28" s="453">
        <v>1</v>
      </c>
      <c r="N28" s="453">
        <v>1</v>
      </c>
      <c r="O28" s="453">
        <v>1</v>
      </c>
      <c r="P28" s="676">
        <v>56108000</v>
      </c>
      <c r="Q28" s="816"/>
      <c r="R28" s="492"/>
      <c r="S28" s="664"/>
      <c r="T28" s="664">
        <f t="shared" si="1"/>
        <v>4</v>
      </c>
      <c r="U28" s="678">
        <v>4</v>
      </c>
    </row>
    <row r="29" spans="1:25" ht="39.950000000000003" customHeight="1">
      <c r="A29" s="453"/>
      <c r="B29" s="452"/>
      <c r="C29" s="452"/>
      <c r="D29" s="453"/>
      <c r="E29" s="453"/>
      <c r="F29" s="453"/>
      <c r="G29" s="453"/>
      <c r="H29" s="534"/>
      <c r="I29" s="438" t="s">
        <v>189</v>
      </c>
      <c r="J29" s="438" t="s">
        <v>536</v>
      </c>
      <c r="K29" s="521" t="s">
        <v>546</v>
      </c>
      <c r="L29" s="453">
        <v>1</v>
      </c>
      <c r="M29" s="453">
        <v>1</v>
      </c>
      <c r="N29" s="453">
        <v>1</v>
      </c>
      <c r="O29" s="453">
        <v>1</v>
      </c>
      <c r="P29" s="676">
        <v>16680000</v>
      </c>
      <c r="Q29" s="816"/>
      <c r="R29" s="492"/>
      <c r="S29" s="664"/>
      <c r="T29" s="664">
        <f t="shared" si="1"/>
        <v>4</v>
      </c>
      <c r="U29" s="678">
        <v>4</v>
      </c>
    </row>
    <row r="30" spans="1:25" ht="39.950000000000003" customHeight="1">
      <c r="A30" s="453"/>
      <c r="B30" s="452"/>
      <c r="C30" s="452"/>
      <c r="D30" s="453"/>
      <c r="E30" s="453"/>
      <c r="F30" s="453"/>
      <c r="G30" s="453"/>
      <c r="H30" s="534"/>
      <c r="I30" s="438" t="s">
        <v>190</v>
      </c>
      <c r="J30" s="438" t="s">
        <v>537</v>
      </c>
      <c r="K30" s="522" t="s">
        <v>195</v>
      </c>
      <c r="L30" s="453">
        <v>7953</v>
      </c>
      <c r="M30" s="453">
        <v>7953</v>
      </c>
      <c r="N30" s="453">
        <v>7953</v>
      </c>
      <c r="O30" s="453">
        <v>7951</v>
      </c>
      <c r="P30" s="676">
        <v>268494000</v>
      </c>
      <c r="Q30" s="816"/>
      <c r="R30" s="492"/>
      <c r="S30" s="664"/>
      <c r="T30" s="664">
        <f>SUM(L30:O30)</f>
        <v>31810</v>
      </c>
      <c r="U30" s="678">
        <v>31810</v>
      </c>
      <c r="W30" s="441">
        <f>SUM(L30:O30)</f>
        <v>31810</v>
      </c>
    </row>
    <row r="31" spans="1:25" ht="39.950000000000003" customHeight="1">
      <c r="A31" s="453"/>
      <c r="B31" s="452"/>
      <c r="C31" s="452"/>
      <c r="D31" s="453"/>
      <c r="E31" s="453"/>
      <c r="F31" s="453"/>
      <c r="G31" s="453"/>
      <c r="H31" s="534"/>
      <c r="I31" s="438" t="s">
        <v>538</v>
      </c>
      <c r="J31" s="438" t="s">
        <v>539</v>
      </c>
      <c r="K31" s="521" t="s">
        <v>546</v>
      </c>
      <c r="L31" s="453">
        <v>20</v>
      </c>
      <c r="M31" s="453">
        <v>25</v>
      </c>
      <c r="N31" s="453">
        <v>25</v>
      </c>
      <c r="O31" s="453">
        <v>20</v>
      </c>
      <c r="P31" s="676">
        <v>18000000</v>
      </c>
      <c r="Q31" s="816"/>
      <c r="R31" s="492"/>
      <c r="S31" s="664"/>
      <c r="T31" s="664">
        <f t="shared" ref="T31:T34" si="2">SUM(L31:O31)</f>
        <v>90</v>
      </c>
      <c r="U31" s="678">
        <v>90</v>
      </c>
      <c r="W31" s="441">
        <f>SUM(L31:O31)</f>
        <v>90</v>
      </c>
    </row>
    <row r="32" spans="1:25" ht="39.950000000000003" customHeight="1">
      <c r="A32" s="453"/>
      <c r="B32" s="452"/>
      <c r="C32" s="452"/>
      <c r="D32" s="453"/>
      <c r="E32" s="453"/>
      <c r="F32" s="453"/>
      <c r="G32" s="453"/>
      <c r="H32" s="534"/>
      <c r="I32" s="438" t="s">
        <v>540</v>
      </c>
      <c r="J32" s="438" t="s">
        <v>541</v>
      </c>
      <c r="K32" s="523" t="s">
        <v>470</v>
      </c>
      <c r="L32" s="453">
        <v>0</v>
      </c>
      <c r="M32" s="453">
        <v>0</v>
      </c>
      <c r="N32" s="453">
        <v>0</v>
      </c>
      <c r="O32" s="453">
        <v>0</v>
      </c>
      <c r="P32" s="676">
        <v>0</v>
      </c>
      <c r="Q32" s="816"/>
      <c r="R32" s="492"/>
      <c r="S32" s="664"/>
      <c r="T32" s="664">
        <f t="shared" si="2"/>
        <v>0</v>
      </c>
      <c r="U32" s="678">
        <v>0</v>
      </c>
    </row>
    <row r="33" spans="1:25" ht="39.950000000000003" customHeight="1">
      <c r="A33" s="453"/>
      <c r="B33" s="452"/>
      <c r="C33" s="452"/>
      <c r="D33" s="453"/>
      <c r="E33" s="453"/>
      <c r="F33" s="453"/>
      <c r="G33" s="453"/>
      <c r="H33" s="534"/>
      <c r="I33" s="438" t="s">
        <v>542</v>
      </c>
      <c r="J33" s="438" t="s">
        <v>354</v>
      </c>
      <c r="K33" s="522" t="s">
        <v>93</v>
      </c>
      <c r="L33" s="453">
        <v>15</v>
      </c>
      <c r="M33" s="453">
        <v>0</v>
      </c>
      <c r="N33" s="453">
        <v>0</v>
      </c>
      <c r="O33" s="453">
        <v>0</v>
      </c>
      <c r="P33" s="676">
        <v>97000000</v>
      </c>
      <c r="Q33" s="816"/>
      <c r="R33" s="492"/>
      <c r="S33" s="664"/>
      <c r="T33" s="664">
        <f t="shared" si="2"/>
        <v>15</v>
      </c>
      <c r="U33" s="678">
        <v>15</v>
      </c>
    </row>
    <row r="34" spans="1:25" ht="39.950000000000003" customHeight="1">
      <c r="A34" s="453"/>
      <c r="B34" s="452"/>
      <c r="C34" s="452"/>
      <c r="D34" s="453"/>
      <c r="E34" s="453"/>
      <c r="F34" s="453"/>
      <c r="G34" s="453"/>
      <c r="H34" s="534"/>
      <c r="I34" s="438" t="s">
        <v>192</v>
      </c>
      <c r="J34" s="437" t="s">
        <v>543</v>
      </c>
      <c r="K34" s="522" t="s">
        <v>182</v>
      </c>
      <c r="L34" s="453">
        <v>15</v>
      </c>
      <c r="M34" s="453">
        <v>15</v>
      </c>
      <c r="N34" s="453">
        <v>15</v>
      </c>
      <c r="O34" s="453">
        <v>10</v>
      </c>
      <c r="P34" s="676">
        <v>30000000</v>
      </c>
      <c r="Q34" s="816"/>
      <c r="R34" s="492"/>
      <c r="S34" s="664"/>
      <c r="T34" s="664">
        <f t="shared" si="2"/>
        <v>55</v>
      </c>
      <c r="U34" s="678">
        <v>55</v>
      </c>
    </row>
    <row r="35" spans="1:25" ht="52.5" customHeight="1">
      <c r="A35" s="453"/>
      <c r="B35" s="452"/>
      <c r="C35" s="452"/>
      <c r="D35" s="453"/>
      <c r="E35" s="453"/>
      <c r="F35" s="453"/>
      <c r="G35" s="453"/>
      <c r="H35" s="534"/>
      <c r="I35" s="438" t="s">
        <v>544</v>
      </c>
      <c r="J35" s="438" t="s">
        <v>545</v>
      </c>
      <c r="K35" s="522" t="s">
        <v>93</v>
      </c>
      <c r="L35" s="453">
        <v>12</v>
      </c>
      <c r="M35" s="453">
        <v>0</v>
      </c>
      <c r="N35" s="453">
        <v>0</v>
      </c>
      <c r="O35" s="453">
        <v>0</v>
      </c>
      <c r="P35" s="677">
        <v>45000000</v>
      </c>
      <c r="Q35" s="817"/>
      <c r="R35" s="492"/>
      <c r="S35" s="664"/>
      <c r="T35" s="664">
        <f>SUM(L35:O35)</f>
        <v>12</v>
      </c>
      <c r="U35" s="679">
        <v>12</v>
      </c>
    </row>
    <row r="36" spans="1:25" ht="39.950000000000003" customHeight="1">
      <c r="A36" s="453"/>
      <c r="B36" s="452"/>
      <c r="C36" s="452"/>
      <c r="D36" s="453"/>
      <c r="E36" s="453"/>
      <c r="F36" s="453"/>
      <c r="G36" s="453"/>
      <c r="H36" s="534"/>
      <c r="I36" s="454"/>
      <c r="J36" s="476"/>
      <c r="K36" s="475"/>
      <c r="L36" s="453"/>
      <c r="M36" s="453"/>
      <c r="N36" s="453"/>
      <c r="O36" s="453"/>
      <c r="P36" s="471"/>
      <c r="Q36" s="666"/>
      <c r="R36" s="492"/>
      <c r="S36" s="664"/>
      <c r="T36" s="664"/>
      <c r="U36" s="504"/>
    </row>
    <row r="37" spans="1:25" s="450" customFormat="1" ht="87" customHeight="1">
      <c r="A37" s="445">
        <v>3</v>
      </c>
      <c r="B37" s="446" t="s">
        <v>196</v>
      </c>
      <c r="C37" s="447" t="s">
        <v>197</v>
      </c>
      <c r="D37" s="448">
        <v>25</v>
      </c>
      <c r="E37" s="448">
        <v>25</v>
      </c>
      <c r="F37" s="448">
        <v>25</v>
      </c>
      <c r="G37" s="448">
        <v>25</v>
      </c>
      <c r="H37" s="532" t="s">
        <v>198</v>
      </c>
      <c r="I37" s="448"/>
      <c r="J37" s="448"/>
      <c r="K37" s="448"/>
      <c r="L37" s="448">
        <v>25</v>
      </c>
      <c r="M37" s="448">
        <v>25</v>
      </c>
      <c r="N37" s="448">
        <v>25</v>
      </c>
      <c r="O37" s="448">
        <v>25</v>
      </c>
      <c r="P37" s="473">
        <f>SUM(P38:P39)</f>
        <v>40000000</v>
      </c>
      <c r="Q37" s="474"/>
      <c r="R37" s="494"/>
      <c r="V37" s="451"/>
      <c r="W37" s="451"/>
      <c r="X37" s="451"/>
      <c r="Y37" s="451"/>
    </row>
    <row r="38" spans="1:25" ht="39.950000000000003" customHeight="1">
      <c r="A38" s="453"/>
      <c r="B38" s="452"/>
      <c r="C38" s="452"/>
      <c r="D38" s="453"/>
      <c r="E38" s="453"/>
      <c r="F38" s="453"/>
      <c r="G38" s="453"/>
      <c r="H38" s="534"/>
      <c r="I38" s="437" t="s">
        <v>199</v>
      </c>
      <c r="J38" s="477" t="s">
        <v>201</v>
      </c>
      <c r="K38" s="456" t="s">
        <v>203</v>
      </c>
      <c r="L38" s="453">
        <v>0</v>
      </c>
      <c r="M38" s="453">
        <v>0</v>
      </c>
      <c r="N38" s="453">
        <v>0</v>
      </c>
      <c r="O38" s="453">
        <v>0</v>
      </c>
      <c r="P38" s="471">
        <v>0</v>
      </c>
      <c r="Q38" s="815" t="s">
        <v>183</v>
      </c>
      <c r="R38" s="492"/>
      <c r="S38" s="664"/>
      <c r="T38" s="664"/>
      <c r="U38" s="664">
        <f>SUM(L38:O38)</f>
        <v>0</v>
      </c>
    </row>
    <row r="39" spans="1:25" ht="58.5" customHeight="1">
      <c r="A39" s="453"/>
      <c r="B39" s="452"/>
      <c r="C39" s="452"/>
      <c r="D39" s="453"/>
      <c r="E39" s="453"/>
      <c r="F39" s="453"/>
      <c r="G39" s="453"/>
      <c r="H39" s="534"/>
      <c r="I39" s="437" t="s">
        <v>200</v>
      </c>
      <c r="J39" s="477" t="s">
        <v>202</v>
      </c>
      <c r="K39" s="456" t="s">
        <v>203</v>
      </c>
      <c r="L39" s="453">
        <v>1</v>
      </c>
      <c r="M39" s="453">
        <v>0</v>
      </c>
      <c r="N39" s="453">
        <v>3</v>
      </c>
      <c r="O39" s="453">
        <v>5</v>
      </c>
      <c r="P39" s="471">
        <v>40000000</v>
      </c>
      <c r="Q39" s="819"/>
      <c r="R39" s="495"/>
      <c r="S39" s="664"/>
      <c r="T39" s="664"/>
      <c r="U39" s="664">
        <f>SUM(L39:O39)</f>
        <v>9</v>
      </c>
    </row>
    <row r="40" spans="1:25" ht="26.25" customHeight="1">
      <c r="A40" s="453"/>
      <c r="B40" s="452"/>
      <c r="C40" s="452"/>
      <c r="D40" s="453"/>
      <c r="E40" s="453"/>
      <c r="F40" s="453"/>
      <c r="G40" s="453"/>
      <c r="H40" s="534"/>
      <c r="I40" s="437"/>
      <c r="J40" s="437"/>
      <c r="K40" s="456"/>
      <c r="L40" s="453"/>
      <c r="M40" s="453"/>
      <c r="N40" s="453"/>
      <c r="O40" s="453"/>
      <c r="P40" s="471"/>
      <c r="Q40" s="666"/>
      <c r="R40" s="492"/>
      <c r="S40" s="664"/>
      <c r="T40" s="664"/>
      <c r="U40" s="664"/>
    </row>
    <row r="41" spans="1:25" s="450" customFormat="1" ht="99.75" customHeight="1">
      <c r="A41" s="445">
        <v>4</v>
      </c>
      <c r="B41" s="446" t="s">
        <v>422</v>
      </c>
      <c r="C41" s="447" t="s">
        <v>423</v>
      </c>
      <c r="D41" s="448" t="s">
        <v>515</v>
      </c>
      <c r="E41" s="448">
        <v>0</v>
      </c>
      <c r="F41" s="448">
        <v>0</v>
      </c>
      <c r="G41" s="448">
        <v>0</v>
      </c>
      <c r="H41" s="532" t="s">
        <v>204</v>
      </c>
      <c r="I41" s="448"/>
      <c r="J41" s="448"/>
      <c r="K41" s="448"/>
      <c r="L41" s="448">
        <v>25</v>
      </c>
      <c r="M41" s="448">
        <v>25</v>
      </c>
      <c r="N41" s="448">
        <v>25</v>
      </c>
      <c r="O41" s="448">
        <v>25</v>
      </c>
      <c r="P41" s="473">
        <f>SUM(P42:P47)</f>
        <v>38000000</v>
      </c>
      <c r="Q41" s="474"/>
      <c r="R41" s="494"/>
      <c r="V41" s="451"/>
      <c r="W41" s="451"/>
      <c r="X41" s="451"/>
      <c r="Y41" s="451"/>
    </row>
    <row r="42" spans="1:25" ht="50.25" customHeight="1">
      <c r="A42" s="453"/>
      <c r="B42" s="452"/>
      <c r="C42" s="452"/>
      <c r="D42" s="453"/>
      <c r="E42" s="453"/>
      <c r="F42" s="453"/>
      <c r="G42" s="453"/>
      <c r="H42" s="534"/>
      <c r="I42" s="438" t="s">
        <v>416</v>
      </c>
      <c r="J42" s="438" t="s">
        <v>209</v>
      </c>
      <c r="K42" s="439" t="s">
        <v>215</v>
      </c>
      <c r="L42" s="453">
        <v>2</v>
      </c>
      <c r="M42" s="453">
        <v>0</v>
      </c>
      <c r="N42" s="453">
        <v>0</v>
      </c>
      <c r="O42" s="453">
        <v>0</v>
      </c>
      <c r="P42" s="478">
        <v>6000000</v>
      </c>
      <c r="Q42" s="815" t="s">
        <v>216</v>
      </c>
      <c r="R42" s="492"/>
      <c r="S42" s="664"/>
      <c r="T42" s="664"/>
      <c r="U42" s="664">
        <f>SUM(L42:O42)</f>
        <v>2</v>
      </c>
    </row>
    <row r="43" spans="1:25" ht="39.950000000000003" customHeight="1">
      <c r="A43" s="453"/>
      <c r="B43" s="452"/>
      <c r="C43" s="452"/>
      <c r="D43" s="453"/>
      <c r="E43" s="453"/>
      <c r="F43" s="453"/>
      <c r="G43" s="453"/>
      <c r="H43" s="534"/>
      <c r="I43" s="438" t="s">
        <v>205</v>
      </c>
      <c r="J43" s="438" t="s">
        <v>210</v>
      </c>
      <c r="K43" s="439" t="s">
        <v>215</v>
      </c>
      <c r="L43" s="453">
        <v>0</v>
      </c>
      <c r="M43" s="453">
        <v>2</v>
      </c>
      <c r="N43" s="453">
        <v>0</v>
      </c>
      <c r="O43" s="453">
        <v>2</v>
      </c>
      <c r="P43" s="478">
        <v>6000000</v>
      </c>
      <c r="Q43" s="816"/>
      <c r="R43" s="495"/>
      <c r="S43" s="664"/>
      <c r="T43" s="664"/>
      <c r="U43" s="664">
        <f t="shared" ref="U43:U47" si="3">SUM(L43:O43)</f>
        <v>4</v>
      </c>
    </row>
    <row r="44" spans="1:25" ht="39.950000000000003" customHeight="1">
      <c r="A44" s="453"/>
      <c r="B44" s="452"/>
      <c r="C44" s="479"/>
      <c r="D44" s="453"/>
      <c r="E44" s="453"/>
      <c r="F44" s="453"/>
      <c r="G44" s="453"/>
      <c r="H44" s="438"/>
      <c r="I44" s="438" t="s">
        <v>206</v>
      </c>
      <c r="J44" s="460" t="s">
        <v>211</v>
      </c>
      <c r="K44" s="439" t="s">
        <v>215</v>
      </c>
      <c r="L44" s="453">
        <v>0</v>
      </c>
      <c r="M44" s="453">
        <v>1</v>
      </c>
      <c r="N44" s="453">
        <v>0</v>
      </c>
      <c r="O44" s="453">
        <v>1</v>
      </c>
      <c r="P44" s="478">
        <v>6000000</v>
      </c>
      <c r="Q44" s="816"/>
      <c r="R44" s="495"/>
      <c r="S44" s="664"/>
      <c r="T44" s="664"/>
      <c r="U44" s="664">
        <f t="shared" si="3"/>
        <v>2</v>
      </c>
    </row>
    <row r="45" spans="1:25" ht="39.950000000000003" customHeight="1">
      <c r="A45" s="453"/>
      <c r="B45" s="452"/>
      <c r="C45" s="479"/>
      <c r="D45" s="453"/>
      <c r="E45" s="453"/>
      <c r="F45" s="453"/>
      <c r="G45" s="453"/>
      <c r="H45" s="438"/>
      <c r="I45" s="480" t="s">
        <v>207</v>
      </c>
      <c r="J45" s="480" t="s">
        <v>212</v>
      </c>
      <c r="K45" s="439" t="s">
        <v>214</v>
      </c>
      <c r="L45" s="453">
        <v>0</v>
      </c>
      <c r="M45" s="453">
        <v>1</v>
      </c>
      <c r="N45" s="453">
        <v>0</v>
      </c>
      <c r="O45" s="453">
        <v>1</v>
      </c>
      <c r="P45" s="478">
        <v>6000000</v>
      </c>
      <c r="Q45" s="816"/>
      <c r="R45" s="495"/>
      <c r="U45" s="664">
        <f t="shared" si="3"/>
        <v>2</v>
      </c>
    </row>
    <row r="46" spans="1:25" ht="60.75" customHeight="1">
      <c r="A46" s="453"/>
      <c r="B46" s="452"/>
      <c r="C46" s="479"/>
      <c r="D46" s="453"/>
      <c r="E46" s="453"/>
      <c r="F46" s="453"/>
      <c r="G46" s="453"/>
      <c r="H46" s="438"/>
      <c r="I46" s="480" t="s">
        <v>208</v>
      </c>
      <c r="J46" s="480" t="s">
        <v>213</v>
      </c>
      <c r="K46" s="439" t="s">
        <v>214</v>
      </c>
      <c r="L46" s="453">
        <v>0</v>
      </c>
      <c r="M46" s="453">
        <v>0</v>
      </c>
      <c r="N46" s="453">
        <v>0</v>
      </c>
      <c r="O46" s="453">
        <v>1</v>
      </c>
      <c r="P46" s="478">
        <v>8000000</v>
      </c>
      <c r="Q46" s="816"/>
      <c r="R46" s="495"/>
      <c r="U46" s="664">
        <f t="shared" si="3"/>
        <v>1</v>
      </c>
    </row>
    <row r="47" spans="1:25" ht="37.5" customHeight="1">
      <c r="A47" s="453"/>
      <c r="B47" s="452"/>
      <c r="C47" s="479"/>
      <c r="D47" s="453"/>
      <c r="E47" s="453"/>
      <c r="F47" s="453"/>
      <c r="G47" s="453"/>
      <c r="H47" s="438"/>
      <c r="I47" s="680" t="s">
        <v>668</v>
      </c>
      <c r="J47" s="556" t="s">
        <v>374</v>
      </c>
      <c r="K47" s="439" t="s">
        <v>215</v>
      </c>
      <c r="L47" s="453">
        <v>0</v>
      </c>
      <c r="M47" s="453">
        <v>0</v>
      </c>
      <c r="N47" s="453">
        <v>0</v>
      </c>
      <c r="O47" s="453">
        <v>1</v>
      </c>
      <c r="P47" s="537">
        <v>6000000</v>
      </c>
      <c r="Q47" s="817"/>
      <c r="R47" s="495"/>
      <c r="U47" s="664">
        <f t="shared" si="3"/>
        <v>1</v>
      </c>
    </row>
    <row r="48" spans="1:25" ht="60.75" customHeight="1">
      <c r="A48" s="453"/>
      <c r="B48" s="452"/>
      <c r="C48" s="479"/>
      <c r="D48" s="453"/>
      <c r="E48" s="453"/>
      <c r="F48" s="453"/>
      <c r="G48" s="453"/>
      <c r="H48" s="438"/>
      <c r="I48" s="480"/>
      <c r="J48" s="480"/>
      <c r="K48" s="439"/>
      <c r="L48" s="453"/>
      <c r="M48" s="453"/>
      <c r="N48" s="453"/>
      <c r="O48" s="453"/>
      <c r="P48" s="537"/>
      <c r="Q48" s="667"/>
      <c r="R48" s="495"/>
      <c r="U48" s="664"/>
    </row>
    <row r="49" spans="1:25" s="450" customFormat="1" ht="85.5" customHeight="1">
      <c r="A49" s="445">
        <v>5</v>
      </c>
      <c r="B49" s="446" t="s">
        <v>424</v>
      </c>
      <c r="C49" s="447" t="s">
        <v>524</v>
      </c>
      <c r="D49" s="448">
        <v>25</v>
      </c>
      <c r="E49" s="448">
        <v>25</v>
      </c>
      <c r="F49" s="448">
        <v>25</v>
      </c>
      <c r="G49" s="448">
        <v>25</v>
      </c>
      <c r="H49" s="532" t="s">
        <v>218</v>
      </c>
      <c r="I49" s="448"/>
      <c r="J49" s="448"/>
      <c r="K49" s="448"/>
      <c r="L49" s="448">
        <v>25</v>
      </c>
      <c r="M49" s="448">
        <v>25</v>
      </c>
      <c r="N49" s="448">
        <v>25</v>
      </c>
      <c r="O49" s="448">
        <v>25</v>
      </c>
      <c r="P49" s="473">
        <f>SUM(P50:P94)</f>
        <v>2451925000</v>
      </c>
      <c r="Q49" s="474"/>
      <c r="R49" s="494"/>
      <c r="V49" s="451"/>
      <c r="W49" s="451"/>
      <c r="X49" s="451"/>
      <c r="Y49" s="451"/>
    </row>
    <row r="50" spans="1:25" ht="39.950000000000003" customHeight="1">
      <c r="A50" s="453"/>
      <c r="B50" s="452"/>
      <c r="C50" s="452"/>
      <c r="D50" s="453"/>
      <c r="E50" s="453"/>
      <c r="F50" s="453"/>
      <c r="G50" s="453"/>
      <c r="H50" s="534"/>
      <c r="I50" s="454" t="s">
        <v>219</v>
      </c>
      <c r="J50" s="486" t="s">
        <v>235</v>
      </c>
      <c r="K50" s="456" t="s">
        <v>180</v>
      </c>
      <c r="L50" s="453">
        <v>595</v>
      </c>
      <c r="M50" s="453">
        <v>595</v>
      </c>
      <c r="N50" s="453">
        <v>594</v>
      </c>
      <c r="O50" s="453">
        <v>594</v>
      </c>
      <c r="P50" s="669">
        <v>70000000</v>
      </c>
      <c r="Q50" s="666" t="s">
        <v>268</v>
      </c>
      <c r="R50" s="492"/>
      <c r="S50" s="664"/>
      <c r="T50" s="664"/>
      <c r="U50" s="664">
        <v>2378</v>
      </c>
      <c r="V50" s="441">
        <f>SUM(L50:O50)</f>
        <v>2378</v>
      </c>
      <c r="W50" s="441">
        <f>U50/4</f>
        <v>594.5</v>
      </c>
    </row>
    <row r="51" spans="1:25" ht="44.25" customHeight="1">
      <c r="A51" s="453"/>
      <c r="B51" s="452"/>
      <c r="C51" s="452"/>
      <c r="D51" s="453"/>
      <c r="E51" s="453"/>
      <c r="F51" s="453"/>
      <c r="G51" s="453"/>
      <c r="H51" s="534"/>
      <c r="I51" s="454" t="s">
        <v>220</v>
      </c>
      <c r="J51" s="486" t="s">
        <v>236</v>
      </c>
      <c r="K51" s="456" t="s">
        <v>214</v>
      </c>
      <c r="L51" s="453">
        <v>155</v>
      </c>
      <c r="M51" s="453">
        <v>155</v>
      </c>
      <c r="N51" s="453">
        <v>155</v>
      </c>
      <c r="O51" s="453">
        <v>155</v>
      </c>
      <c r="P51" s="669">
        <v>1287300000</v>
      </c>
      <c r="Q51" s="666" t="s">
        <v>270</v>
      </c>
      <c r="R51" s="492"/>
      <c r="S51" s="664"/>
      <c r="T51" s="664"/>
      <c r="U51" s="664">
        <f t="shared" ref="U51:U61" si="4">SUM(L51:O51)</f>
        <v>620</v>
      </c>
      <c r="W51" s="441">
        <f>U51/4</f>
        <v>155</v>
      </c>
    </row>
    <row r="52" spans="1:25" ht="40.5" customHeight="1">
      <c r="A52" s="453"/>
      <c r="B52" s="452"/>
      <c r="C52" s="452"/>
      <c r="D52" s="453"/>
      <c r="E52" s="453"/>
      <c r="F52" s="453"/>
      <c r="G52" s="453"/>
      <c r="H52" s="534"/>
      <c r="I52" s="482" t="s">
        <v>221</v>
      </c>
      <c r="J52" s="486" t="s">
        <v>237</v>
      </c>
      <c r="K52" s="456" t="s">
        <v>214</v>
      </c>
      <c r="L52" s="453">
        <v>5</v>
      </c>
      <c r="M52" s="453">
        <v>5</v>
      </c>
      <c r="N52" s="453">
        <v>5</v>
      </c>
      <c r="O52" s="453">
        <v>5</v>
      </c>
      <c r="P52" s="669">
        <v>36000000</v>
      </c>
      <c r="Q52" s="666" t="s">
        <v>268</v>
      </c>
      <c r="R52" s="492"/>
      <c r="S52" s="664"/>
      <c r="T52" s="664"/>
      <c r="U52" s="664">
        <f t="shared" si="4"/>
        <v>20</v>
      </c>
    </row>
    <row r="53" spans="1:25" ht="39.950000000000003" customHeight="1">
      <c r="A53" s="453"/>
      <c r="B53" s="452"/>
      <c r="C53" s="452"/>
      <c r="D53" s="453"/>
      <c r="E53" s="453"/>
      <c r="F53" s="453"/>
      <c r="G53" s="453"/>
      <c r="H53" s="438"/>
      <c r="I53" s="454" t="s">
        <v>228</v>
      </c>
      <c r="J53" s="486" t="s">
        <v>230</v>
      </c>
      <c r="K53" s="453" t="s">
        <v>93</v>
      </c>
      <c r="L53" s="453">
        <v>0</v>
      </c>
      <c r="M53" s="453">
        <v>8</v>
      </c>
      <c r="N53" s="453">
        <v>0</v>
      </c>
      <c r="O53" s="453">
        <v>0</v>
      </c>
      <c r="P53" s="669">
        <v>64900000</v>
      </c>
      <c r="Q53" s="666" t="s">
        <v>268</v>
      </c>
      <c r="R53" s="492"/>
      <c r="U53" s="664">
        <f t="shared" si="4"/>
        <v>8</v>
      </c>
    </row>
    <row r="54" spans="1:25" ht="48.75" customHeight="1">
      <c r="A54" s="453"/>
      <c r="B54" s="452"/>
      <c r="C54" s="452"/>
      <c r="D54" s="453"/>
      <c r="E54" s="453"/>
      <c r="F54" s="453"/>
      <c r="G54" s="453"/>
      <c r="H54" s="534"/>
      <c r="I54" s="482" t="s">
        <v>222</v>
      </c>
      <c r="J54" s="438" t="s">
        <v>238</v>
      </c>
      <c r="K54" s="456" t="s">
        <v>182</v>
      </c>
      <c r="L54" s="453">
        <v>150</v>
      </c>
      <c r="M54" s="453">
        <v>150</v>
      </c>
      <c r="N54" s="453">
        <v>150</v>
      </c>
      <c r="O54" s="453">
        <v>150</v>
      </c>
      <c r="P54" s="669">
        <v>35000000</v>
      </c>
      <c r="Q54" s="666" t="s">
        <v>268</v>
      </c>
      <c r="R54" s="492"/>
      <c r="S54" s="664"/>
      <c r="T54" s="664"/>
      <c r="U54" s="664">
        <f t="shared" si="4"/>
        <v>600</v>
      </c>
    </row>
    <row r="55" spans="1:25" ht="39.950000000000003" customHeight="1">
      <c r="A55" s="453"/>
      <c r="B55" s="452"/>
      <c r="C55" s="452"/>
      <c r="D55" s="453"/>
      <c r="E55" s="453"/>
      <c r="F55" s="453"/>
      <c r="G55" s="453"/>
      <c r="H55" s="534"/>
      <c r="I55" s="482" t="s">
        <v>223</v>
      </c>
      <c r="J55" s="530" t="s">
        <v>547</v>
      </c>
      <c r="K55" s="456" t="s">
        <v>552</v>
      </c>
      <c r="L55" s="453">
        <v>0</v>
      </c>
      <c r="M55" s="453">
        <v>5</v>
      </c>
      <c r="N55" s="453">
        <v>0</v>
      </c>
      <c r="O55" s="453">
        <v>0</v>
      </c>
      <c r="P55" s="669">
        <v>21500000</v>
      </c>
      <c r="Q55" s="666" t="s">
        <v>267</v>
      </c>
      <c r="R55" s="492"/>
      <c r="S55" s="664"/>
      <c r="T55" s="664"/>
      <c r="U55" s="664">
        <v>5</v>
      </c>
    </row>
    <row r="56" spans="1:25" ht="44.25" customHeight="1">
      <c r="A56" s="453"/>
      <c r="B56" s="452"/>
      <c r="C56" s="452"/>
      <c r="D56" s="453"/>
      <c r="E56" s="453"/>
      <c r="F56" s="453"/>
      <c r="G56" s="453"/>
      <c r="H56" s="534"/>
      <c r="I56" s="482" t="s">
        <v>224</v>
      </c>
      <c r="J56" s="530" t="s">
        <v>548</v>
      </c>
      <c r="K56" s="456" t="s">
        <v>552</v>
      </c>
      <c r="L56" s="453">
        <v>0</v>
      </c>
      <c r="M56" s="453">
        <v>5</v>
      </c>
      <c r="N56" s="453">
        <v>0</v>
      </c>
      <c r="O56" s="453">
        <v>0</v>
      </c>
      <c r="P56" s="669">
        <v>2500000</v>
      </c>
      <c r="Q56" s="666" t="s">
        <v>267</v>
      </c>
      <c r="R56" s="492"/>
      <c r="S56" s="664"/>
      <c r="T56" s="664"/>
      <c r="U56" s="664">
        <v>5</v>
      </c>
    </row>
    <row r="57" spans="1:25" ht="39.950000000000003" customHeight="1">
      <c r="A57" s="453"/>
      <c r="B57" s="452"/>
      <c r="C57" s="452"/>
      <c r="D57" s="453"/>
      <c r="E57" s="453"/>
      <c r="F57" s="453"/>
      <c r="G57" s="453"/>
      <c r="H57" s="534"/>
      <c r="I57" s="454" t="s">
        <v>225</v>
      </c>
      <c r="J57" s="438" t="s">
        <v>549</v>
      </c>
      <c r="K57" s="456" t="s">
        <v>242</v>
      </c>
      <c r="L57" s="453">
        <v>0</v>
      </c>
      <c r="M57" s="453">
        <v>0</v>
      </c>
      <c r="N57" s="453">
        <v>0</v>
      </c>
      <c r="O57" s="453">
        <v>0</v>
      </c>
      <c r="P57" s="471">
        <v>0</v>
      </c>
      <c r="Q57" s="666" t="s">
        <v>268</v>
      </c>
      <c r="R57" s="492"/>
      <c r="S57" s="664"/>
      <c r="T57" s="664"/>
      <c r="U57" s="664">
        <f t="shared" si="4"/>
        <v>0</v>
      </c>
    </row>
    <row r="58" spans="1:25" ht="39.950000000000003" customHeight="1">
      <c r="A58" s="453"/>
      <c r="B58" s="452"/>
      <c r="C58" s="452"/>
      <c r="D58" s="453"/>
      <c r="E58" s="453"/>
      <c r="F58" s="453"/>
      <c r="G58" s="453"/>
      <c r="H58" s="534"/>
      <c r="I58" s="454" t="s">
        <v>226</v>
      </c>
      <c r="J58" s="437" t="s">
        <v>550</v>
      </c>
      <c r="K58" s="456" t="s">
        <v>182</v>
      </c>
      <c r="L58" s="453">
        <v>0</v>
      </c>
      <c r="M58" s="453">
        <v>0</v>
      </c>
      <c r="N58" s="453">
        <v>0</v>
      </c>
      <c r="O58" s="453">
        <v>0</v>
      </c>
      <c r="P58" s="471">
        <v>0</v>
      </c>
      <c r="Q58" s="666" t="s">
        <v>268</v>
      </c>
      <c r="R58" s="492"/>
      <c r="S58" s="664"/>
      <c r="T58" s="664"/>
      <c r="U58" s="664">
        <f t="shared" si="4"/>
        <v>0</v>
      </c>
    </row>
    <row r="59" spans="1:25" ht="53.25" customHeight="1">
      <c r="A59" s="453"/>
      <c r="B59" s="452"/>
      <c r="C59" s="452"/>
      <c r="D59" s="453"/>
      <c r="E59" s="453"/>
      <c r="F59" s="453"/>
      <c r="G59" s="453"/>
      <c r="H59" s="438"/>
      <c r="I59" s="482" t="s">
        <v>227</v>
      </c>
      <c r="J59" s="437" t="s">
        <v>551</v>
      </c>
      <c r="K59" s="453" t="s">
        <v>214</v>
      </c>
      <c r="L59" s="453">
        <v>0</v>
      </c>
      <c r="M59" s="453">
        <v>0</v>
      </c>
      <c r="N59" s="453">
        <v>0</v>
      </c>
      <c r="O59" s="453">
        <v>1</v>
      </c>
      <c r="P59" s="471">
        <v>20000000</v>
      </c>
      <c r="Q59" s="452" t="s">
        <v>269</v>
      </c>
      <c r="R59" s="492"/>
      <c r="U59" s="664">
        <f t="shared" si="4"/>
        <v>1</v>
      </c>
    </row>
    <row r="60" spans="1:25" ht="53.25" customHeight="1">
      <c r="A60" s="453"/>
      <c r="B60" s="452"/>
      <c r="C60" s="452"/>
      <c r="D60" s="453"/>
      <c r="E60" s="453"/>
      <c r="F60" s="453"/>
      <c r="G60" s="453"/>
      <c r="H60" s="438"/>
      <c r="I60" s="268" t="s">
        <v>678</v>
      </c>
      <c r="J60" s="268" t="s">
        <v>676</v>
      </c>
      <c r="K60" s="631" t="s">
        <v>677</v>
      </c>
      <c r="L60" s="453">
        <v>0</v>
      </c>
      <c r="M60" s="538">
        <v>0</v>
      </c>
      <c r="N60" s="453">
        <v>102</v>
      </c>
      <c r="O60" s="453">
        <v>0</v>
      </c>
      <c r="P60" s="681">
        <v>277625000</v>
      </c>
      <c r="Q60" s="452" t="s">
        <v>269</v>
      </c>
      <c r="R60" s="492"/>
      <c r="U60" s="664">
        <f t="shared" si="4"/>
        <v>102</v>
      </c>
    </row>
    <row r="61" spans="1:25" ht="70.5" customHeight="1">
      <c r="A61" s="453"/>
      <c r="B61" s="452"/>
      <c r="C61" s="452"/>
      <c r="D61" s="453"/>
      <c r="E61" s="453"/>
      <c r="F61" s="453"/>
      <c r="G61" s="453"/>
      <c r="H61" s="438"/>
      <c r="I61" s="437" t="s">
        <v>471</v>
      </c>
      <c r="J61" s="437" t="s">
        <v>472</v>
      </c>
      <c r="K61" s="439" t="s">
        <v>242</v>
      </c>
      <c r="L61" s="453">
        <v>0</v>
      </c>
      <c r="M61" s="440">
        <v>30</v>
      </c>
      <c r="N61" s="453">
        <v>0</v>
      </c>
      <c r="O61" s="453">
        <v>0</v>
      </c>
      <c r="P61" s="483">
        <v>8500000</v>
      </c>
      <c r="Q61" s="452" t="s">
        <v>516</v>
      </c>
      <c r="R61" s="492"/>
      <c r="U61" s="664">
        <f t="shared" si="4"/>
        <v>30</v>
      </c>
    </row>
    <row r="62" spans="1:25" ht="36.75" customHeight="1">
      <c r="A62" s="453"/>
      <c r="B62" s="452"/>
      <c r="C62" s="452"/>
      <c r="D62" s="453"/>
      <c r="E62" s="453"/>
      <c r="F62" s="453"/>
      <c r="G62" s="453"/>
      <c r="H62" s="438"/>
      <c r="I62" s="437" t="s">
        <v>473</v>
      </c>
      <c r="J62" s="437" t="s">
        <v>474</v>
      </c>
      <c r="K62" s="439" t="s">
        <v>242</v>
      </c>
      <c r="L62" s="453">
        <v>0</v>
      </c>
      <c r="M62" s="440">
        <v>40</v>
      </c>
      <c r="N62" s="453">
        <v>0</v>
      </c>
      <c r="O62" s="453">
        <v>0</v>
      </c>
      <c r="P62" s="483">
        <v>11950000</v>
      </c>
      <c r="Q62" s="815" t="s">
        <v>517</v>
      </c>
      <c r="R62" s="492"/>
      <c r="U62" s="664"/>
    </row>
    <row r="63" spans="1:25" ht="53.25" customHeight="1">
      <c r="A63" s="453"/>
      <c r="B63" s="452"/>
      <c r="C63" s="452"/>
      <c r="D63" s="453"/>
      <c r="E63" s="453"/>
      <c r="F63" s="453"/>
      <c r="G63" s="453"/>
      <c r="H63" s="438"/>
      <c r="I63" s="437" t="s">
        <v>475</v>
      </c>
      <c r="J63" s="437" t="s">
        <v>472</v>
      </c>
      <c r="K63" s="439" t="s">
        <v>242</v>
      </c>
      <c r="L63" s="453">
        <v>0</v>
      </c>
      <c r="M63" s="440">
        <v>40</v>
      </c>
      <c r="N63" s="453">
        <v>0</v>
      </c>
      <c r="O63" s="453">
        <v>0</v>
      </c>
      <c r="P63" s="483">
        <v>11950000</v>
      </c>
      <c r="Q63" s="816"/>
      <c r="R63" s="492"/>
      <c r="U63" s="664"/>
    </row>
    <row r="64" spans="1:25" ht="42.75" customHeight="1">
      <c r="A64" s="453"/>
      <c r="B64" s="452"/>
      <c r="C64" s="452"/>
      <c r="D64" s="453"/>
      <c r="E64" s="453"/>
      <c r="F64" s="453"/>
      <c r="G64" s="453"/>
      <c r="H64" s="438"/>
      <c r="I64" s="437" t="s">
        <v>476</v>
      </c>
      <c r="J64" s="437" t="s">
        <v>477</v>
      </c>
      <c r="K64" s="439" t="s">
        <v>242</v>
      </c>
      <c r="L64" s="453">
        <v>0</v>
      </c>
      <c r="M64" s="440">
        <v>40</v>
      </c>
      <c r="N64" s="453">
        <v>0</v>
      </c>
      <c r="O64" s="453">
        <v>0</v>
      </c>
      <c r="P64" s="483">
        <v>11950000</v>
      </c>
      <c r="Q64" s="816"/>
      <c r="R64" s="492"/>
      <c r="U64" s="664"/>
    </row>
    <row r="65" spans="1:21" ht="38.25" customHeight="1">
      <c r="A65" s="453"/>
      <c r="B65" s="452"/>
      <c r="C65" s="452"/>
      <c r="D65" s="453"/>
      <c r="E65" s="453"/>
      <c r="F65" s="453"/>
      <c r="G65" s="453"/>
      <c r="H65" s="438"/>
      <c r="I65" s="437" t="s">
        <v>478</v>
      </c>
      <c r="J65" s="437" t="s">
        <v>479</v>
      </c>
      <c r="K65" s="439" t="s">
        <v>242</v>
      </c>
      <c r="L65" s="453">
        <v>0</v>
      </c>
      <c r="M65" s="440">
        <v>40</v>
      </c>
      <c r="N65" s="453">
        <v>0</v>
      </c>
      <c r="O65" s="453">
        <v>0</v>
      </c>
      <c r="P65" s="483">
        <v>11950000</v>
      </c>
      <c r="Q65" s="816"/>
      <c r="R65" s="492"/>
      <c r="U65" s="664"/>
    </row>
    <row r="66" spans="1:21" ht="84" customHeight="1">
      <c r="A66" s="453"/>
      <c r="B66" s="452"/>
      <c r="C66" s="452"/>
      <c r="D66" s="453"/>
      <c r="E66" s="453"/>
      <c r="F66" s="453"/>
      <c r="G66" s="453"/>
      <c r="H66" s="438"/>
      <c r="I66" s="437" t="s">
        <v>480</v>
      </c>
      <c r="J66" s="437" t="s">
        <v>472</v>
      </c>
      <c r="K66" s="439" t="s">
        <v>242</v>
      </c>
      <c r="L66" s="453">
        <v>0</v>
      </c>
      <c r="M66" s="440">
        <v>40</v>
      </c>
      <c r="N66" s="453">
        <v>0</v>
      </c>
      <c r="O66" s="453">
        <v>0</v>
      </c>
      <c r="P66" s="483">
        <v>11950000</v>
      </c>
      <c r="Q66" s="816"/>
      <c r="R66" s="492"/>
      <c r="U66" s="664"/>
    </row>
    <row r="67" spans="1:21" ht="53.25" customHeight="1">
      <c r="A67" s="453"/>
      <c r="B67" s="452"/>
      <c r="C67" s="452"/>
      <c r="D67" s="453"/>
      <c r="E67" s="453"/>
      <c r="F67" s="453"/>
      <c r="G67" s="453"/>
      <c r="H67" s="438"/>
      <c r="I67" s="437" t="s">
        <v>481</v>
      </c>
      <c r="J67" s="437" t="s">
        <v>472</v>
      </c>
      <c r="K67" s="439" t="s">
        <v>242</v>
      </c>
      <c r="L67" s="453">
        <v>0</v>
      </c>
      <c r="M67" s="440">
        <v>40</v>
      </c>
      <c r="N67" s="453">
        <v>0</v>
      </c>
      <c r="O67" s="453">
        <v>0</v>
      </c>
      <c r="P67" s="483">
        <v>11950000</v>
      </c>
      <c r="Q67" s="817"/>
      <c r="R67" s="492"/>
      <c r="U67" s="664"/>
    </row>
    <row r="68" spans="1:21" ht="38.25" customHeight="1">
      <c r="A68" s="453"/>
      <c r="B68" s="452"/>
      <c r="C68" s="452"/>
      <c r="D68" s="453"/>
      <c r="E68" s="453"/>
      <c r="F68" s="453"/>
      <c r="G68" s="453"/>
      <c r="H68" s="438"/>
      <c r="I68" s="437" t="s">
        <v>482</v>
      </c>
      <c r="J68" s="437" t="s">
        <v>472</v>
      </c>
      <c r="K68" s="439" t="s">
        <v>242</v>
      </c>
      <c r="L68" s="453">
        <v>0</v>
      </c>
      <c r="M68" s="440">
        <v>40</v>
      </c>
      <c r="N68" s="453">
        <v>0</v>
      </c>
      <c r="O68" s="453">
        <v>0</v>
      </c>
      <c r="P68" s="483">
        <v>11950000</v>
      </c>
      <c r="Q68" s="815" t="s">
        <v>518</v>
      </c>
      <c r="R68" s="492"/>
      <c r="U68" s="664"/>
    </row>
    <row r="69" spans="1:21" ht="56.25" customHeight="1">
      <c r="A69" s="453"/>
      <c r="B69" s="452"/>
      <c r="C69" s="452"/>
      <c r="D69" s="453"/>
      <c r="E69" s="453"/>
      <c r="F69" s="453"/>
      <c r="G69" s="453"/>
      <c r="H69" s="438"/>
      <c r="I69" s="437" t="s">
        <v>483</v>
      </c>
      <c r="J69" s="437" t="s">
        <v>472</v>
      </c>
      <c r="K69" s="439" t="s">
        <v>242</v>
      </c>
      <c r="L69" s="453">
        <v>0</v>
      </c>
      <c r="M69" s="440">
        <v>40</v>
      </c>
      <c r="N69" s="453">
        <v>0</v>
      </c>
      <c r="O69" s="453">
        <v>0</v>
      </c>
      <c r="P69" s="483">
        <v>11950000</v>
      </c>
      <c r="Q69" s="816"/>
      <c r="R69" s="492"/>
      <c r="U69" s="664"/>
    </row>
    <row r="70" spans="1:21" ht="69.75" customHeight="1">
      <c r="A70" s="453"/>
      <c r="B70" s="452"/>
      <c r="C70" s="452"/>
      <c r="D70" s="453"/>
      <c r="E70" s="453"/>
      <c r="F70" s="453"/>
      <c r="G70" s="453"/>
      <c r="H70" s="438"/>
      <c r="I70" s="437" t="s">
        <v>556</v>
      </c>
      <c r="J70" s="437" t="s">
        <v>472</v>
      </c>
      <c r="K70" s="439" t="s">
        <v>242</v>
      </c>
      <c r="L70" s="453">
        <v>0</v>
      </c>
      <c r="M70" s="440">
        <v>40</v>
      </c>
      <c r="N70" s="453">
        <v>0</v>
      </c>
      <c r="O70" s="453">
        <v>0</v>
      </c>
      <c r="P70" s="483">
        <v>11950000</v>
      </c>
      <c r="Q70" s="815" t="s">
        <v>518</v>
      </c>
      <c r="R70" s="492"/>
      <c r="U70" s="664"/>
    </row>
    <row r="71" spans="1:21" ht="53.25" customHeight="1">
      <c r="A71" s="453"/>
      <c r="B71" s="452"/>
      <c r="C71" s="452"/>
      <c r="D71" s="453"/>
      <c r="E71" s="453"/>
      <c r="F71" s="453"/>
      <c r="G71" s="453"/>
      <c r="H71" s="438"/>
      <c r="I71" s="437" t="s">
        <v>484</v>
      </c>
      <c r="J71" s="437" t="s">
        <v>472</v>
      </c>
      <c r="K71" s="439" t="s">
        <v>242</v>
      </c>
      <c r="L71" s="453">
        <v>0</v>
      </c>
      <c r="M71" s="440">
        <v>40</v>
      </c>
      <c r="N71" s="453">
        <v>0</v>
      </c>
      <c r="O71" s="453">
        <v>0</v>
      </c>
      <c r="P71" s="483">
        <v>11950000</v>
      </c>
      <c r="Q71" s="816"/>
      <c r="R71" s="492"/>
      <c r="U71" s="664"/>
    </row>
    <row r="72" spans="1:21" ht="69.75" customHeight="1">
      <c r="A72" s="453"/>
      <c r="B72" s="452"/>
      <c r="C72" s="452"/>
      <c r="D72" s="453"/>
      <c r="E72" s="453"/>
      <c r="F72" s="453"/>
      <c r="G72" s="453"/>
      <c r="H72" s="438"/>
      <c r="I72" s="437" t="s">
        <v>485</v>
      </c>
      <c r="J72" s="437" t="s">
        <v>472</v>
      </c>
      <c r="K72" s="439" t="s">
        <v>242</v>
      </c>
      <c r="L72" s="453">
        <v>0</v>
      </c>
      <c r="M72" s="440">
        <v>40</v>
      </c>
      <c r="N72" s="453">
        <v>0</v>
      </c>
      <c r="O72" s="453">
        <v>0</v>
      </c>
      <c r="P72" s="483">
        <v>11950000</v>
      </c>
      <c r="Q72" s="816"/>
      <c r="R72" s="492"/>
      <c r="U72" s="664"/>
    </row>
    <row r="73" spans="1:21" ht="40.5" customHeight="1">
      <c r="A73" s="453"/>
      <c r="B73" s="452"/>
      <c r="C73" s="452"/>
      <c r="D73" s="453"/>
      <c r="E73" s="453"/>
      <c r="F73" s="453"/>
      <c r="G73" s="453"/>
      <c r="H73" s="438"/>
      <c r="I73" s="437" t="s">
        <v>486</v>
      </c>
      <c r="J73" s="437" t="s">
        <v>479</v>
      </c>
      <c r="K73" s="439" t="s">
        <v>242</v>
      </c>
      <c r="L73" s="453">
        <v>0</v>
      </c>
      <c r="M73" s="440">
        <v>40</v>
      </c>
      <c r="N73" s="453">
        <v>0</v>
      </c>
      <c r="O73" s="453">
        <v>0</v>
      </c>
      <c r="P73" s="483">
        <v>11950000</v>
      </c>
      <c r="Q73" s="816"/>
      <c r="R73" s="492"/>
      <c r="U73" s="664"/>
    </row>
    <row r="74" spans="1:21" ht="85.5" customHeight="1">
      <c r="A74" s="453"/>
      <c r="B74" s="452"/>
      <c r="C74" s="452"/>
      <c r="D74" s="453"/>
      <c r="E74" s="453"/>
      <c r="F74" s="453"/>
      <c r="G74" s="453"/>
      <c r="H74" s="438"/>
      <c r="I74" s="437" t="s">
        <v>487</v>
      </c>
      <c r="J74" s="437" t="s">
        <v>474</v>
      </c>
      <c r="K74" s="439" t="s">
        <v>242</v>
      </c>
      <c r="L74" s="453">
        <v>0</v>
      </c>
      <c r="M74" s="440">
        <v>40</v>
      </c>
      <c r="N74" s="453">
        <v>0</v>
      </c>
      <c r="O74" s="453">
        <v>0</v>
      </c>
      <c r="P74" s="483">
        <v>11950000</v>
      </c>
      <c r="Q74" s="817"/>
      <c r="R74" s="492"/>
      <c r="U74" s="664"/>
    </row>
    <row r="75" spans="1:21" ht="57.75" customHeight="1">
      <c r="A75" s="453"/>
      <c r="B75" s="452"/>
      <c r="C75" s="452"/>
      <c r="D75" s="453"/>
      <c r="E75" s="453"/>
      <c r="F75" s="453"/>
      <c r="G75" s="453"/>
      <c r="H75" s="438"/>
      <c r="I75" s="437" t="s">
        <v>488</v>
      </c>
      <c r="J75" s="437" t="s">
        <v>474</v>
      </c>
      <c r="K75" s="439" t="s">
        <v>242</v>
      </c>
      <c r="L75" s="453">
        <v>0</v>
      </c>
      <c r="M75" s="440">
        <v>40</v>
      </c>
      <c r="N75" s="453">
        <v>0</v>
      </c>
      <c r="O75" s="453">
        <v>0</v>
      </c>
      <c r="P75" s="483">
        <v>11950000</v>
      </c>
      <c r="Q75" s="815" t="s">
        <v>522</v>
      </c>
      <c r="R75" s="492"/>
      <c r="U75" s="664"/>
    </row>
    <row r="76" spans="1:21" ht="82.5" customHeight="1">
      <c r="A76" s="453"/>
      <c r="B76" s="452"/>
      <c r="C76" s="452"/>
      <c r="D76" s="453"/>
      <c r="E76" s="453"/>
      <c r="F76" s="453"/>
      <c r="G76" s="453"/>
      <c r="H76" s="438"/>
      <c r="I76" s="437" t="s">
        <v>489</v>
      </c>
      <c r="J76" s="437" t="s">
        <v>472</v>
      </c>
      <c r="K76" s="439" t="s">
        <v>242</v>
      </c>
      <c r="L76" s="453">
        <v>0</v>
      </c>
      <c r="M76" s="440">
        <v>40</v>
      </c>
      <c r="N76" s="453">
        <v>0</v>
      </c>
      <c r="O76" s="453">
        <v>0</v>
      </c>
      <c r="P76" s="483">
        <v>11950000</v>
      </c>
      <c r="Q76" s="816"/>
      <c r="R76" s="492"/>
      <c r="U76" s="664"/>
    </row>
    <row r="77" spans="1:21" ht="84.75" customHeight="1">
      <c r="A77" s="453"/>
      <c r="B77" s="452"/>
      <c r="C77" s="452"/>
      <c r="D77" s="453"/>
      <c r="E77" s="453"/>
      <c r="F77" s="453"/>
      <c r="G77" s="453"/>
      <c r="H77" s="438"/>
      <c r="I77" s="437" t="s">
        <v>490</v>
      </c>
      <c r="J77" s="437" t="s">
        <v>474</v>
      </c>
      <c r="K77" s="439" t="s">
        <v>242</v>
      </c>
      <c r="L77" s="453">
        <v>0</v>
      </c>
      <c r="M77" s="440">
        <v>40</v>
      </c>
      <c r="N77" s="453">
        <v>0</v>
      </c>
      <c r="O77" s="453">
        <v>0</v>
      </c>
      <c r="P77" s="483">
        <v>11950000</v>
      </c>
      <c r="Q77" s="816"/>
      <c r="R77" s="492"/>
      <c r="U77" s="664"/>
    </row>
    <row r="78" spans="1:21" ht="52.5" customHeight="1">
      <c r="A78" s="453"/>
      <c r="B78" s="452"/>
      <c r="C78" s="452"/>
      <c r="D78" s="453"/>
      <c r="E78" s="453"/>
      <c r="F78" s="453"/>
      <c r="G78" s="453"/>
      <c r="H78" s="438"/>
      <c r="I78" s="437" t="s">
        <v>491</v>
      </c>
      <c r="J78" s="437" t="s">
        <v>492</v>
      </c>
      <c r="K78" s="439" t="s">
        <v>242</v>
      </c>
      <c r="L78" s="453">
        <v>0</v>
      </c>
      <c r="M78" s="440">
        <v>40</v>
      </c>
      <c r="N78" s="453">
        <v>0</v>
      </c>
      <c r="O78" s="453">
        <v>0</v>
      </c>
      <c r="P78" s="483">
        <v>11950000</v>
      </c>
      <c r="Q78" s="816"/>
      <c r="R78" s="492"/>
      <c r="U78" s="664"/>
    </row>
    <row r="79" spans="1:21" ht="42.75" customHeight="1">
      <c r="A79" s="453"/>
      <c r="B79" s="452"/>
      <c r="C79" s="452"/>
      <c r="D79" s="453"/>
      <c r="E79" s="453"/>
      <c r="F79" s="453"/>
      <c r="G79" s="453"/>
      <c r="H79" s="438"/>
      <c r="I79" s="437" t="s">
        <v>493</v>
      </c>
      <c r="J79" s="437" t="s">
        <v>494</v>
      </c>
      <c r="K79" s="439" t="s">
        <v>242</v>
      </c>
      <c r="L79" s="453">
        <v>0</v>
      </c>
      <c r="M79" s="440">
        <v>15</v>
      </c>
      <c r="N79" s="453">
        <v>0</v>
      </c>
      <c r="O79" s="453">
        <v>0</v>
      </c>
      <c r="P79" s="483">
        <v>20500000</v>
      </c>
      <c r="Q79" s="816"/>
      <c r="R79" s="492"/>
      <c r="U79" s="664"/>
    </row>
    <row r="80" spans="1:21" ht="56.25" customHeight="1">
      <c r="A80" s="453"/>
      <c r="B80" s="452"/>
      <c r="C80" s="452"/>
      <c r="D80" s="453"/>
      <c r="E80" s="453"/>
      <c r="F80" s="453"/>
      <c r="G80" s="453"/>
      <c r="H80" s="438"/>
      <c r="I80" s="437" t="s">
        <v>557</v>
      </c>
      <c r="J80" s="437" t="s">
        <v>495</v>
      </c>
      <c r="K80" s="439" t="s">
        <v>93</v>
      </c>
      <c r="L80" s="453">
        <v>0</v>
      </c>
      <c r="M80" s="440">
        <v>300</v>
      </c>
      <c r="N80" s="453">
        <v>0</v>
      </c>
      <c r="O80" s="453">
        <v>0</v>
      </c>
      <c r="P80" s="483">
        <v>60000000</v>
      </c>
      <c r="Q80" s="817"/>
      <c r="R80" s="492"/>
      <c r="U80" s="664"/>
    </row>
    <row r="81" spans="1:25" ht="71.25" customHeight="1">
      <c r="A81" s="453"/>
      <c r="B81" s="452"/>
      <c r="C81" s="452"/>
      <c r="D81" s="453"/>
      <c r="E81" s="453"/>
      <c r="F81" s="453"/>
      <c r="G81" s="453"/>
      <c r="H81" s="438"/>
      <c r="I81" s="437" t="s">
        <v>496</v>
      </c>
      <c r="J81" s="437" t="s">
        <v>497</v>
      </c>
      <c r="K81" s="439" t="s">
        <v>513</v>
      </c>
      <c r="L81" s="453">
        <v>0</v>
      </c>
      <c r="M81" s="440">
        <v>6</v>
      </c>
      <c r="N81" s="453">
        <v>0</v>
      </c>
      <c r="O81" s="453">
        <v>0</v>
      </c>
      <c r="P81" s="669">
        <v>100150000</v>
      </c>
      <c r="Q81" s="815" t="s">
        <v>519</v>
      </c>
      <c r="R81" s="492"/>
      <c r="U81" s="664"/>
    </row>
    <row r="82" spans="1:25" ht="63.75" customHeight="1">
      <c r="A82" s="453"/>
      <c r="B82" s="452"/>
      <c r="C82" s="452"/>
      <c r="D82" s="453"/>
      <c r="E82" s="453"/>
      <c r="F82" s="453"/>
      <c r="G82" s="453"/>
      <c r="H82" s="438"/>
      <c r="I82" s="437" t="s">
        <v>498</v>
      </c>
      <c r="J82" s="437" t="s">
        <v>495</v>
      </c>
      <c r="K82" s="439" t="s">
        <v>514</v>
      </c>
      <c r="L82" s="453">
        <v>0</v>
      </c>
      <c r="M82" s="440">
        <v>2</v>
      </c>
      <c r="N82" s="453">
        <v>0</v>
      </c>
      <c r="O82" s="453">
        <v>0</v>
      </c>
      <c r="P82" s="669">
        <v>57500000</v>
      </c>
      <c r="Q82" s="817"/>
      <c r="R82" s="492"/>
      <c r="U82" s="664"/>
    </row>
    <row r="83" spans="1:25" ht="53.25" customHeight="1">
      <c r="A83" s="453"/>
      <c r="B83" s="452"/>
      <c r="C83" s="452"/>
      <c r="D83" s="453"/>
      <c r="E83" s="453"/>
      <c r="F83" s="453"/>
      <c r="G83" s="453"/>
      <c r="H83" s="438"/>
      <c r="I83" s="437" t="s">
        <v>499</v>
      </c>
      <c r="J83" s="437" t="s">
        <v>472</v>
      </c>
      <c r="K83" s="439" t="s">
        <v>242</v>
      </c>
      <c r="L83" s="453">
        <v>0</v>
      </c>
      <c r="M83" s="440">
        <v>40</v>
      </c>
      <c r="N83" s="453">
        <v>0</v>
      </c>
      <c r="O83" s="453">
        <v>0</v>
      </c>
      <c r="P83" s="483">
        <v>11950000</v>
      </c>
      <c r="Q83" s="815" t="s">
        <v>522</v>
      </c>
      <c r="R83" s="492"/>
      <c r="U83" s="664"/>
    </row>
    <row r="84" spans="1:25" ht="67.5" customHeight="1">
      <c r="A84" s="453"/>
      <c r="B84" s="452"/>
      <c r="C84" s="452"/>
      <c r="D84" s="453"/>
      <c r="E84" s="453"/>
      <c r="F84" s="453"/>
      <c r="G84" s="453"/>
      <c r="H84" s="438"/>
      <c r="I84" s="437" t="s">
        <v>500</v>
      </c>
      <c r="J84" s="437" t="s">
        <v>472</v>
      </c>
      <c r="K84" s="439" t="s">
        <v>242</v>
      </c>
      <c r="L84" s="453">
        <v>0</v>
      </c>
      <c r="M84" s="440">
        <v>40</v>
      </c>
      <c r="N84" s="453">
        <v>0</v>
      </c>
      <c r="O84" s="453">
        <v>0</v>
      </c>
      <c r="P84" s="483">
        <v>11950000</v>
      </c>
      <c r="Q84" s="817"/>
      <c r="R84" s="492"/>
      <c r="U84" s="664"/>
    </row>
    <row r="85" spans="1:25" ht="53.25" customHeight="1">
      <c r="A85" s="453"/>
      <c r="B85" s="452"/>
      <c r="C85" s="452"/>
      <c r="D85" s="453"/>
      <c r="E85" s="453"/>
      <c r="F85" s="453"/>
      <c r="G85" s="453"/>
      <c r="H85" s="438"/>
      <c r="I85" s="437" t="s">
        <v>558</v>
      </c>
      <c r="J85" s="437" t="s">
        <v>474</v>
      </c>
      <c r="K85" s="439" t="s">
        <v>242</v>
      </c>
      <c r="L85" s="453">
        <v>0</v>
      </c>
      <c r="M85" s="440">
        <v>15</v>
      </c>
      <c r="N85" s="453">
        <v>0</v>
      </c>
      <c r="O85" s="453">
        <v>0</v>
      </c>
      <c r="P85" s="483">
        <v>20500000</v>
      </c>
      <c r="Q85" s="815" t="s">
        <v>520</v>
      </c>
      <c r="R85" s="492"/>
      <c r="U85" s="664"/>
    </row>
    <row r="86" spans="1:25" ht="53.25" customHeight="1">
      <c r="A86" s="453"/>
      <c r="B86" s="452"/>
      <c r="C86" s="452"/>
      <c r="D86" s="453"/>
      <c r="E86" s="453"/>
      <c r="F86" s="453"/>
      <c r="G86" s="453"/>
      <c r="H86" s="438"/>
      <c r="I86" s="437" t="s">
        <v>501</v>
      </c>
      <c r="J86" s="437" t="s">
        <v>502</v>
      </c>
      <c r="K86" s="439" t="s">
        <v>514</v>
      </c>
      <c r="L86" s="453">
        <v>0</v>
      </c>
      <c r="M86" s="440">
        <v>6</v>
      </c>
      <c r="N86" s="453">
        <v>0</v>
      </c>
      <c r="O86" s="453">
        <v>0</v>
      </c>
      <c r="P86" s="483">
        <v>4000000</v>
      </c>
      <c r="Q86" s="817"/>
      <c r="R86" s="492"/>
      <c r="U86" s="664"/>
    </row>
    <row r="87" spans="1:25" ht="52.5" customHeight="1">
      <c r="A87" s="453"/>
      <c r="B87" s="452"/>
      <c r="C87" s="452"/>
      <c r="D87" s="453"/>
      <c r="E87" s="453"/>
      <c r="F87" s="453"/>
      <c r="G87" s="453"/>
      <c r="H87" s="438"/>
      <c r="I87" s="437" t="s">
        <v>503</v>
      </c>
      <c r="J87" s="437" t="s">
        <v>504</v>
      </c>
      <c r="K87" s="439" t="s">
        <v>514</v>
      </c>
      <c r="L87" s="453">
        <v>0</v>
      </c>
      <c r="M87" s="440">
        <v>4</v>
      </c>
      <c r="N87" s="453">
        <v>0</v>
      </c>
      <c r="O87" s="453">
        <v>0</v>
      </c>
      <c r="P87" s="483">
        <v>17000000</v>
      </c>
      <c r="Q87" s="815" t="s">
        <v>520</v>
      </c>
      <c r="R87" s="492"/>
      <c r="U87" s="664"/>
    </row>
    <row r="88" spans="1:25" ht="49.5" customHeight="1">
      <c r="A88" s="453"/>
      <c r="B88" s="452"/>
      <c r="C88" s="452"/>
      <c r="D88" s="453"/>
      <c r="E88" s="453"/>
      <c r="F88" s="453"/>
      <c r="G88" s="453"/>
      <c r="H88" s="438"/>
      <c r="I88" s="437" t="s">
        <v>505</v>
      </c>
      <c r="J88" s="437" t="s">
        <v>506</v>
      </c>
      <c r="K88" s="439" t="s">
        <v>514</v>
      </c>
      <c r="L88" s="453">
        <v>0</v>
      </c>
      <c r="M88" s="440">
        <v>7</v>
      </c>
      <c r="N88" s="453">
        <v>0</v>
      </c>
      <c r="O88" s="453">
        <v>0</v>
      </c>
      <c r="P88" s="483">
        <v>6350000</v>
      </c>
      <c r="Q88" s="817"/>
      <c r="R88" s="492"/>
      <c r="U88" s="664"/>
    </row>
    <row r="89" spans="1:25" ht="68.25" customHeight="1">
      <c r="A89" s="453"/>
      <c r="B89" s="452"/>
      <c r="C89" s="452"/>
      <c r="D89" s="453"/>
      <c r="E89" s="453"/>
      <c r="F89" s="453"/>
      <c r="G89" s="453"/>
      <c r="H89" s="438"/>
      <c r="I89" s="437" t="s">
        <v>507</v>
      </c>
      <c r="J89" s="437" t="s">
        <v>472</v>
      </c>
      <c r="K89" s="439" t="s">
        <v>242</v>
      </c>
      <c r="L89" s="453">
        <v>0</v>
      </c>
      <c r="M89" s="440">
        <v>30</v>
      </c>
      <c r="N89" s="453">
        <v>0</v>
      </c>
      <c r="O89" s="453">
        <v>0</v>
      </c>
      <c r="P89" s="483">
        <v>8500000</v>
      </c>
      <c r="Q89" s="815" t="s">
        <v>516</v>
      </c>
      <c r="R89" s="492"/>
      <c r="U89" s="664"/>
    </row>
    <row r="90" spans="1:25" ht="54.75" customHeight="1">
      <c r="A90" s="453"/>
      <c r="B90" s="452"/>
      <c r="C90" s="452"/>
      <c r="D90" s="453"/>
      <c r="E90" s="453"/>
      <c r="F90" s="453"/>
      <c r="G90" s="453"/>
      <c r="H90" s="438"/>
      <c r="I90" s="437" t="s">
        <v>508</v>
      </c>
      <c r="J90" s="437" t="s">
        <v>472</v>
      </c>
      <c r="K90" s="439" t="s">
        <v>242</v>
      </c>
      <c r="L90" s="453">
        <v>0</v>
      </c>
      <c r="M90" s="440">
        <v>30</v>
      </c>
      <c r="N90" s="453">
        <v>0</v>
      </c>
      <c r="O90" s="453">
        <v>0</v>
      </c>
      <c r="P90" s="483">
        <v>8500000</v>
      </c>
      <c r="Q90" s="816"/>
      <c r="R90" s="492"/>
      <c r="U90" s="664"/>
    </row>
    <row r="91" spans="1:25" ht="78" customHeight="1">
      <c r="A91" s="453"/>
      <c r="B91" s="452"/>
      <c r="C91" s="452"/>
      <c r="D91" s="453"/>
      <c r="E91" s="453"/>
      <c r="F91" s="453"/>
      <c r="G91" s="453"/>
      <c r="H91" s="438"/>
      <c r="I91" s="437" t="s">
        <v>509</v>
      </c>
      <c r="J91" s="437" t="s">
        <v>472</v>
      </c>
      <c r="K91" s="439" t="s">
        <v>242</v>
      </c>
      <c r="L91" s="453">
        <v>0</v>
      </c>
      <c r="M91" s="440">
        <v>30</v>
      </c>
      <c r="N91" s="453">
        <v>0</v>
      </c>
      <c r="O91" s="453">
        <v>0</v>
      </c>
      <c r="P91" s="483">
        <v>8500000</v>
      </c>
      <c r="Q91" s="816"/>
      <c r="R91" s="492"/>
      <c r="U91" s="664"/>
    </row>
    <row r="92" spans="1:25" ht="69" customHeight="1">
      <c r="A92" s="453"/>
      <c r="B92" s="452"/>
      <c r="C92" s="452"/>
      <c r="D92" s="453"/>
      <c r="E92" s="453"/>
      <c r="F92" s="453"/>
      <c r="G92" s="453"/>
      <c r="H92" s="438"/>
      <c r="I92" s="437" t="s">
        <v>510</v>
      </c>
      <c r="J92" s="437" t="s">
        <v>472</v>
      </c>
      <c r="K92" s="439" t="s">
        <v>242</v>
      </c>
      <c r="L92" s="453">
        <v>0</v>
      </c>
      <c r="M92" s="440">
        <v>30</v>
      </c>
      <c r="N92" s="453">
        <v>0</v>
      </c>
      <c r="O92" s="453">
        <v>0</v>
      </c>
      <c r="P92" s="483">
        <v>8500000</v>
      </c>
      <c r="Q92" s="817"/>
      <c r="R92" s="492"/>
      <c r="U92" s="664"/>
    </row>
    <row r="93" spans="1:25" ht="53.25" customHeight="1">
      <c r="A93" s="453"/>
      <c r="B93" s="452"/>
      <c r="C93" s="452"/>
      <c r="D93" s="453"/>
      <c r="E93" s="453"/>
      <c r="F93" s="453"/>
      <c r="G93" s="453"/>
      <c r="H93" s="438"/>
      <c r="I93" s="437" t="s">
        <v>511</v>
      </c>
      <c r="J93" s="437" t="s">
        <v>512</v>
      </c>
      <c r="K93" s="439" t="s">
        <v>514</v>
      </c>
      <c r="L93" s="453">
        <v>0</v>
      </c>
      <c r="M93" s="440">
        <v>3</v>
      </c>
      <c r="N93" s="453">
        <v>0</v>
      </c>
      <c r="O93" s="453">
        <v>0</v>
      </c>
      <c r="P93" s="483">
        <v>41300000</v>
      </c>
      <c r="Q93" s="666" t="s">
        <v>517</v>
      </c>
      <c r="R93" s="492"/>
      <c r="U93" s="664"/>
    </row>
    <row r="94" spans="1:25" ht="53.25" customHeight="1">
      <c r="A94" s="453"/>
      <c r="B94" s="452"/>
      <c r="C94" s="452"/>
      <c r="D94" s="453"/>
      <c r="E94" s="453"/>
      <c r="F94" s="453"/>
      <c r="G94" s="453"/>
      <c r="H94" s="438"/>
      <c r="I94" s="268" t="s">
        <v>679</v>
      </c>
      <c r="J94" s="268" t="s">
        <v>572</v>
      </c>
      <c r="K94" s="439" t="s">
        <v>93</v>
      </c>
      <c r="L94" s="453">
        <v>0</v>
      </c>
      <c r="M94" s="440">
        <v>14</v>
      </c>
      <c r="N94" s="453">
        <v>0</v>
      </c>
      <c r="O94" s="453">
        <v>0</v>
      </c>
      <c r="P94" s="483">
        <v>40250000</v>
      </c>
      <c r="Q94" s="666" t="s">
        <v>517</v>
      </c>
      <c r="R94" s="492"/>
      <c r="U94" s="664"/>
    </row>
    <row r="95" spans="1:25" ht="24.75" customHeight="1">
      <c r="A95" s="505"/>
      <c r="B95" s="452"/>
      <c r="C95" s="665"/>
      <c r="D95" s="505"/>
      <c r="E95" s="505"/>
      <c r="F95" s="505"/>
      <c r="G95" s="505"/>
      <c r="H95" s="535"/>
      <c r="I95" s="506"/>
      <c r="J95" s="506"/>
      <c r="K95" s="507"/>
      <c r="L95" s="505"/>
      <c r="M95" s="505"/>
      <c r="N95" s="505"/>
      <c r="O95" s="505"/>
      <c r="P95" s="471"/>
      <c r="Q95" s="666"/>
      <c r="R95" s="492"/>
      <c r="S95" s="664"/>
      <c r="T95" s="664"/>
      <c r="U95" s="664"/>
    </row>
    <row r="96" spans="1:25" s="450" customFormat="1" ht="87.75" customHeight="1">
      <c r="A96" s="445">
        <v>6</v>
      </c>
      <c r="B96" s="446" t="s">
        <v>425</v>
      </c>
      <c r="C96" s="447" t="s">
        <v>426</v>
      </c>
      <c r="D96" s="448">
        <v>100</v>
      </c>
      <c r="E96" s="448">
        <v>0</v>
      </c>
      <c r="F96" s="448">
        <v>0</v>
      </c>
      <c r="G96" s="448">
        <v>0</v>
      </c>
      <c r="H96" s="532" t="s">
        <v>231</v>
      </c>
      <c r="I96" s="448"/>
      <c r="J96" s="448"/>
      <c r="K96" s="448"/>
      <c r="L96" s="448">
        <v>25</v>
      </c>
      <c r="M96" s="448">
        <v>25</v>
      </c>
      <c r="N96" s="448">
        <v>25</v>
      </c>
      <c r="O96" s="448">
        <v>25</v>
      </c>
      <c r="P96" s="473">
        <f>SUM(P97:P121)</f>
        <v>1223150000</v>
      </c>
      <c r="Q96" s="474" t="s">
        <v>176</v>
      </c>
      <c r="R96" s="494"/>
      <c r="V96" s="451"/>
      <c r="W96" s="451"/>
      <c r="X96" s="451"/>
      <c r="Y96" s="451"/>
    </row>
    <row r="97" spans="1:21" ht="66.75" customHeight="1">
      <c r="A97" s="453"/>
      <c r="B97" s="452"/>
      <c r="C97" s="452"/>
      <c r="D97" s="453"/>
      <c r="E97" s="453"/>
      <c r="F97" s="453"/>
      <c r="G97" s="453"/>
      <c r="H97" s="534"/>
      <c r="I97" s="482" t="s">
        <v>232</v>
      </c>
      <c r="J97" s="438" t="s">
        <v>427</v>
      </c>
      <c r="K97" s="456" t="s">
        <v>214</v>
      </c>
      <c r="L97" s="453">
        <v>1</v>
      </c>
      <c r="M97" s="453">
        <v>0</v>
      </c>
      <c r="N97" s="453">
        <v>0</v>
      </c>
      <c r="O97" s="453">
        <v>0</v>
      </c>
      <c r="P97" s="471">
        <v>5000000</v>
      </c>
      <c r="Q97" s="666" t="s">
        <v>266</v>
      </c>
      <c r="R97" s="492"/>
      <c r="S97" s="664"/>
      <c r="T97" s="664"/>
      <c r="U97" s="664">
        <f t="shared" ref="U97" si="5">SUM(L97:O97)</f>
        <v>1</v>
      </c>
    </row>
    <row r="98" spans="1:21" ht="39.950000000000003" customHeight="1">
      <c r="A98" s="453"/>
      <c r="B98" s="452"/>
      <c r="C98" s="452"/>
      <c r="D98" s="453"/>
      <c r="E98" s="453"/>
      <c r="F98" s="453"/>
      <c r="G98" s="453"/>
      <c r="H98" s="534"/>
      <c r="I98" s="482" t="s">
        <v>233</v>
      </c>
      <c r="J98" s="438" t="s">
        <v>234</v>
      </c>
      <c r="K98" s="456" t="s">
        <v>242</v>
      </c>
      <c r="L98" s="453">
        <v>0</v>
      </c>
      <c r="M98" s="453">
        <v>0</v>
      </c>
      <c r="N98" s="453">
        <v>70</v>
      </c>
      <c r="O98" s="453">
        <v>0</v>
      </c>
      <c r="P98" s="471">
        <v>25250000</v>
      </c>
      <c r="Q98" s="666" t="s">
        <v>268</v>
      </c>
      <c r="R98" s="492"/>
      <c r="S98" s="664"/>
      <c r="T98" s="664"/>
      <c r="U98" s="664">
        <f>SUM(L98:N98)</f>
        <v>70</v>
      </c>
    </row>
    <row r="99" spans="1:21" ht="66.75" customHeight="1">
      <c r="A99" s="453"/>
      <c r="B99" s="452"/>
      <c r="C99" s="452"/>
      <c r="D99" s="453"/>
      <c r="E99" s="453"/>
      <c r="F99" s="453"/>
      <c r="G99" s="453"/>
      <c r="H99" s="534"/>
      <c r="I99" s="437" t="s">
        <v>434</v>
      </c>
      <c r="J99" s="438" t="s">
        <v>435</v>
      </c>
      <c r="K99" s="484" t="s">
        <v>93</v>
      </c>
      <c r="L99" s="453">
        <v>0</v>
      </c>
      <c r="M99" s="485">
        <v>195</v>
      </c>
      <c r="N99" s="453">
        <v>0</v>
      </c>
      <c r="O99" s="453">
        <v>0</v>
      </c>
      <c r="P99" s="676">
        <v>29875000</v>
      </c>
      <c r="Q99" s="815" t="s">
        <v>517</v>
      </c>
      <c r="R99" s="492"/>
      <c r="S99" s="664"/>
      <c r="T99" s="664"/>
      <c r="U99" s="664"/>
    </row>
    <row r="100" spans="1:21" ht="52.5" customHeight="1">
      <c r="A100" s="453"/>
      <c r="B100" s="452"/>
      <c r="C100" s="452"/>
      <c r="D100" s="453"/>
      <c r="E100" s="453"/>
      <c r="F100" s="453"/>
      <c r="G100" s="453"/>
      <c r="H100" s="534"/>
      <c r="I100" s="437" t="s">
        <v>436</v>
      </c>
      <c r="J100" s="438" t="s">
        <v>437</v>
      </c>
      <c r="K100" s="484" t="s">
        <v>351</v>
      </c>
      <c r="L100" s="453">
        <v>0</v>
      </c>
      <c r="M100" s="485">
        <v>4</v>
      </c>
      <c r="N100" s="453">
        <v>0</v>
      </c>
      <c r="O100" s="453">
        <v>0</v>
      </c>
      <c r="P100" s="676">
        <v>73605000</v>
      </c>
      <c r="Q100" s="816"/>
      <c r="R100" s="492"/>
      <c r="S100" s="664"/>
      <c r="T100" s="664"/>
      <c r="U100" s="664"/>
    </row>
    <row r="101" spans="1:21" ht="52.5" customHeight="1">
      <c r="A101" s="453"/>
      <c r="B101" s="452"/>
      <c r="C101" s="452"/>
      <c r="D101" s="453"/>
      <c r="E101" s="453"/>
      <c r="F101" s="453"/>
      <c r="G101" s="453"/>
      <c r="H101" s="534"/>
      <c r="I101" s="437" t="s">
        <v>438</v>
      </c>
      <c r="J101" s="438" t="s">
        <v>439</v>
      </c>
      <c r="K101" s="484" t="s">
        <v>351</v>
      </c>
      <c r="L101" s="453">
        <v>0</v>
      </c>
      <c r="M101" s="485">
        <v>13</v>
      </c>
      <c r="N101" s="453">
        <v>0</v>
      </c>
      <c r="O101" s="453">
        <v>0</v>
      </c>
      <c r="P101" s="676">
        <v>25250000</v>
      </c>
      <c r="Q101" s="816"/>
      <c r="R101" s="492"/>
      <c r="S101" s="664"/>
      <c r="T101" s="664"/>
      <c r="U101" s="664"/>
    </row>
    <row r="102" spans="1:21" ht="51.75" customHeight="1">
      <c r="A102" s="453"/>
      <c r="B102" s="452"/>
      <c r="C102" s="452"/>
      <c r="D102" s="453"/>
      <c r="E102" s="453"/>
      <c r="F102" s="453"/>
      <c r="G102" s="453"/>
      <c r="H102" s="534"/>
      <c r="I102" s="437" t="s">
        <v>440</v>
      </c>
      <c r="J102" s="438" t="s">
        <v>441</v>
      </c>
      <c r="K102" s="484" t="s">
        <v>470</v>
      </c>
      <c r="L102" s="453">
        <v>0</v>
      </c>
      <c r="M102" s="485">
        <v>1</v>
      </c>
      <c r="N102" s="453">
        <v>0</v>
      </c>
      <c r="O102" s="453">
        <v>0</v>
      </c>
      <c r="P102" s="676">
        <v>28900000</v>
      </c>
      <c r="Q102" s="816"/>
      <c r="R102" s="492"/>
      <c r="S102" s="664"/>
      <c r="T102" s="664"/>
      <c r="U102" s="664"/>
    </row>
    <row r="103" spans="1:21" ht="54" customHeight="1">
      <c r="A103" s="453"/>
      <c r="B103" s="452"/>
      <c r="C103" s="452"/>
      <c r="D103" s="453"/>
      <c r="E103" s="453"/>
      <c r="F103" s="453"/>
      <c r="G103" s="453"/>
      <c r="H103" s="534"/>
      <c r="I103" s="437" t="s">
        <v>442</v>
      </c>
      <c r="J103" s="438" t="s">
        <v>443</v>
      </c>
      <c r="K103" s="484" t="s">
        <v>470</v>
      </c>
      <c r="L103" s="453">
        <v>0</v>
      </c>
      <c r="M103" s="485">
        <v>1</v>
      </c>
      <c r="N103" s="453">
        <v>0</v>
      </c>
      <c r="O103" s="453">
        <v>0</v>
      </c>
      <c r="P103" s="676">
        <v>55120000</v>
      </c>
      <c r="Q103" s="817"/>
      <c r="R103" s="492"/>
      <c r="S103" s="664"/>
      <c r="T103" s="664"/>
      <c r="U103" s="664"/>
    </row>
    <row r="104" spans="1:21" ht="39.950000000000003" customHeight="1">
      <c r="A104" s="453"/>
      <c r="B104" s="452"/>
      <c r="C104" s="452"/>
      <c r="D104" s="453"/>
      <c r="E104" s="453"/>
      <c r="F104" s="453"/>
      <c r="G104" s="453"/>
      <c r="H104" s="534"/>
      <c r="I104" s="437" t="s">
        <v>444</v>
      </c>
      <c r="J104" s="438" t="s">
        <v>445</v>
      </c>
      <c r="K104" s="484" t="s">
        <v>93</v>
      </c>
      <c r="L104" s="453">
        <v>0</v>
      </c>
      <c r="M104" s="485">
        <v>1</v>
      </c>
      <c r="N104" s="453">
        <v>0</v>
      </c>
      <c r="O104" s="453">
        <v>0</v>
      </c>
      <c r="P104" s="676">
        <v>26600000</v>
      </c>
      <c r="Q104" s="815" t="s">
        <v>523</v>
      </c>
      <c r="R104" s="492"/>
      <c r="S104" s="664"/>
      <c r="T104" s="664"/>
      <c r="U104" s="664"/>
    </row>
    <row r="105" spans="1:21" ht="39.950000000000003" customHeight="1">
      <c r="A105" s="453"/>
      <c r="B105" s="452"/>
      <c r="C105" s="452"/>
      <c r="D105" s="453"/>
      <c r="E105" s="453"/>
      <c r="F105" s="453"/>
      <c r="G105" s="453"/>
      <c r="H105" s="534"/>
      <c r="I105" s="437" t="s">
        <v>446</v>
      </c>
      <c r="J105" s="438" t="s">
        <v>447</v>
      </c>
      <c r="K105" s="484" t="s">
        <v>93</v>
      </c>
      <c r="L105" s="453">
        <v>0</v>
      </c>
      <c r="M105" s="485">
        <v>1</v>
      </c>
      <c r="N105" s="453">
        <v>0</v>
      </c>
      <c r="O105" s="453">
        <v>0</v>
      </c>
      <c r="P105" s="676">
        <v>41600000</v>
      </c>
      <c r="Q105" s="817"/>
      <c r="R105" s="492"/>
      <c r="S105" s="664"/>
      <c r="T105" s="664"/>
      <c r="U105" s="664"/>
    </row>
    <row r="106" spans="1:21" ht="39.950000000000003" customHeight="1">
      <c r="A106" s="453"/>
      <c r="B106" s="452"/>
      <c r="C106" s="452"/>
      <c r="D106" s="453"/>
      <c r="E106" s="453"/>
      <c r="F106" s="453"/>
      <c r="G106" s="453"/>
      <c r="H106" s="534"/>
      <c r="I106" s="437" t="s">
        <v>448</v>
      </c>
      <c r="J106" s="438" t="s">
        <v>449</v>
      </c>
      <c r="K106" s="484" t="s">
        <v>93</v>
      </c>
      <c r="L106" s="453">
        <v>0</v>
      </c>
      <c r="M106" s="485">
        <v>1</v>
      </c>
      <c r="N106" s="453">
        <v>0</v>
      </c>
      <c r="O106" s="453">
        <v>0</v>
      </c>
      <c r="P106" s="676">
        <v>53000000</v>
      </c>
      <c r="Q106" s="815" t="s">
        <v>522</v>
      </c>
      <c r="R106" s="492"/>
      <c r="S106" s="664"/>
      <c r="T106" s="664"/>
      <c r="U106" s="664"/>
    </row>
    <row r="107" spans="1:21" ht="58.5" customHeight="1">
      <c r="A107" s="453"/>
      <c r="B107" s="452"/>
      <c r="C107" s="452"/>
      <c r="D107" s="453"/>
      <c r="E107" s="453"/>
      <c r="F107" s="453"/>
      <c r="G107" s="453"/>
      <c r="H107" s="534"/>
      <c r="I107" s="437" t="s">
        <v>450</v>
      </c>
      <c r="J107" s="438" t="s">
        <v>451</v>
      </c>
      <c r="K107" s="484" t="s">
        <v>470</v>
      </c>
      <c r="L107" s="453">
        <v>0</v>
      </c>
      <c r="M107" s="485">
        <v>1</v>
      </c>
      <c r="N107" s="453">
        <v>0</v>
      </c>
      <c r="O107" s="453">
        <v>0</v>
      </c>
      <c r="P107" s="676">
        <v>132500000</v>
      </c>
      <c r="Q107" s="816"/>
      <c r="R107" s="492"/>
      <c r="S107" s="664"/>
      <c r="T107" s="664"/>
      <c r="U107" s="664"/>
    </row>
    <row r="108" spans="1:21" ht="56.25" customHeight="1">
      <c r="A108" s="453"/>
      <c r="B108" s="452"/>
      <c r="C108" s="452"/>
      <c r="D108" s="453"/>
      <c r="E108" s="453"/>
      <c r="F108" s="453"/>
      <c r="G108" s="453"/>
      <c r="H108" s="534"/>
      <c r="I108" s="437" t="s">
        <v>452</v>
      </c>
      <c r="J108" s="438" t="s">
        <v>439</v>
      </c>
      <c r="K108" s="484" t="s">
        <v>351</v>
      </c>
      <c r="L108" s="453">
        <v>0</v>
      </c>
      <c r="M108" s="485">
        <v>7</v>
      </c>
      <c r="N108" s="453">
        <v>0</v>
      </c>
      <c r="O108" s="453">
        <v>0</v>
      </c>
      <c r="P108" s="676">
        <v>7300000</v>
      </c>
      <c r="Q108" s="816"/>
      <c r="R108" s="492"/>
      <c r="S108" s="664"/>
      <c r="T108" s="664"/>
      <c r="U108" s="664"/>
    </row>
    <row r="109" spans="1:21" ht="54.75" customHeight="1">
      <c r="A109" s="453"/>
      <c r="B109" s="452"/>
      <c r="C109" s="452"/>
      <c r="D109" s="453"/>
      <c r="E109" s="453"/>
      <c r="F109" s="453"/>
      <c r="G109" s="453"/>
      <c r="H109" s="534"/>
      <c r="I109" s="437" t="s">
        <v>453</v>
      </c>
      <c r="J109" s="438" t="s">
        <v>437</v>
      </c>
      <c r="K109" s="484" t="s">
        <v>351</v>
      </c>
      <c r="L109" s="453">
        <v>0</v>
      </c>
      <c r="M109" s="485">
        <v>5</v>
      </c>
      <c r="N109" s="453">
        <v>0</v>
      </c>
      <c r="O109" s="453">
        <v>0</v>
      </c>
      <c r="P109" s="676">
        <v>21000000</v>
      </c>
      <c r="Q109" s="817"/>
      <c r="R109" s="492"/>
      <c r="S109" s="664"/>
      <c r="T109" s="664"/>
      <c r="U109" s="664"/>
    </row>
    <row r="110" spans="1:21" ht="72" customHeight="1">
      <c r="A110" s="453"/>
      <c r="B110" s="452"/>
      <c r="C110" s="452"/>
      <c r="D110" s="453"/>
      <c r="E110" s="453"/>
      <c r="F110" s="453"/>
      <c r="G110" s="453"/>
      <c r="H110" s="534"/>
      <c r="I110" s="437" t="s">
        <v>454</v>
      </c>
      <c r="J110" s="438" t="s">
        <v>435</v>
      </c>
      <c r="K110" s="484" t="s">
        <v>351</v>
      </c>
      <c r="L110" s="453">
        <v>0</v>
      </c>
      <c r="M110" s="485">
        <v>108</v>
      </c>
      <c r="N110" s="453">
        <v>0</v>
      </c>
      <c r="O110" s="453">
        <v>0</v>
      </c>
      <c r="P110" s="676">
        <v>50250000</v>
      </c>
      <c r="Q110" s="815" t="s">
        <v>520</v>
      </c>
      <c r="R110" s="492"/>
      <c r="S110" s="664"/>
      <c r="T110" s="664"/>
      <c r="U110" s="664"/>
    </row>
    <row r="111" spans="1:21" ht="50.25" customHeight="1">
      <c r="A111" s="453"/>
      <c r="B111" s="452"/>
      <c r="C111" s="452"/>
      <c r="D111" s="453"/>
      <c r="E111" s="453"/>
      <c r="F111" s="453"/>
      <c r="G111" s="453"/>
      <c r="H111" s="534"/>
      <c r="I111" s="437" t="s">
        <v>455</v>
      </c>
      <c r="J111" s="438" t="s">
        <v>441</v>
      </c>
      <c r="K111" s="484" t="s">
        <v>470</v>
      </c>
      <c r="L111" s="453">
        <v>0</v>
      </c>
      <c r="M111" s="485">
        <v>1</v>
      </c>
      <c r="N111" s="453">
        <v>0</v>
      </c>
      <c r="O111" s="453">
        <v>0</v>
      </c>
      <c r="P111" s="676">
        <v>190000000</v>
      </c>
      <c r="Q111" s="816"/>
      <c r="R111" s="492"/>
      <c r="S111" s="664"/>
      <c r="T111" s="664"/>
      <c r="U111" s="664"/>
    </row>
    <row r="112" spans="1:21" ht="66.75" customHeight="1">
      <c r="A112" s="453"/>
      <c r="B112" s="452"/>
      <c r="C112" s="452"/>
      <c r="D112" s="453"/>
      <c r="E112" s="453"/>
      <c r="F112" s="453"/>
      <c r="G112" s="453"/>
      <c r="H112" s="534"/>
      <c r="I112" s="437" t="s">
        <v>456</v>
      </c>
      <c r="J112" s="438" t="s">
        <v>457</v>
      </c>
      <c r="K112" s="484" t="s">
        <v>470</v>
      </c>
      <c r="L112" s="453">
        <v>0</v>
      </c>
      <c r="M112" s="485">
        <v>1</v>
      </c>
      <c r="N112" s="453">
        <v>0</v>
      </c>
      <c r="O112" s="453">
        <v>0</v>
      </c>
      <c r="P112" s="676">
        <v>27000000</v>
      </c>
      <c r="Q112" s="816"/>
      <c r="R112" s="492"/>
      <c r="S112" s="664"/>
      <c r="T112" s="664"/>
      <c r="U112" s="664"/>
    </row>
    <row r="113" spans="1:25" ht="48" customHeight="1">
      <c r="A113" s="453"/>
      <c r="B113" s="452"/>
      <c r="C113" s="452"/>
      <c r="D113" s="453"/>
      <c r="E113" s="453"/>
      <c r="F113" s="453"/>
      <c r="G113" s="453"/>
      <c r="H113" s="534"/>
      <c r="I113" s="437" t="s">
        <v>458</v>
      </c>
      <c r="J113" s="438" t="s">
        <v>459</v>
      </c>
      <c r="K113" s="484" t="s">
        <v>351</v>
      </c>
      <c r="L113" s="453">
        <v>0</v>
      </c>
      <c r="M113" s="485">
        <v>20</v>
      </c>
      <c r="N113" s="453">
        <v>0</v>
      </c>
      <c r="O113" s="453">
        <v>0</v>
      </c>
      <c r="P113" s="676">
        <v>35000000</v>
      </c>
      <c r="Q113" s="816"/>
      <c r="R113" s="492"/>
      <c r="S113" s="664"/>
      <c r="T113" s="664"/>
      <c r="U113" s="664"/>
    </row>
    <row r="114" spans="1:25" ht="39.950000000000003" customHeight="1">
      <c r="A114" s="453"/>
      <c r="B114" s="452"/>
      <c r="C114" s="452"/>
      <c r="D114" s="453"/>
      <c r="E114" s="453"/>
      <c r="F114" s="453"/>
      <c r="G114" s="453"/>
      <c r="H114" s="534"/>
      <c r="I114" s="437" t="s">
        <v>460</v>
      </c>
      <c r="J114" s="438" t="s">
        <v>461</v>
      </c>
      <c r="K114" s="484" t="s">
        <v>470</v>
      </c>
      <c r="L114" s="453">
        <v>0</v>
      </c>
      <c r="M114" s="485">
        <v>1</v>
      </c>
      <c r="N114" s="453">
        <v>0</v>
      </c>
      <c r="O114" s="453">
        <v>0</v>
      </c>
      <c r="P114" s="676">
        <v>15900000</v>
      </c>
      <c r="Q114" s="817"/>
      <c r="R114" s="492"/>
      <c r="S114" s="664"/>
      <c r="T114" s="664"/>
      <c r="U114" s="664"/>
    </row>
    <row r="115" spans="1:25" ht="68.25" customHeight="1">
      <c r="A115" s="453"/>
      <c r="B115" s="452"/>
      <c r="C115" s="452"/>
      <c r="D115" s="453"/>
      <c r="E115" s="453"/>
      <c r="F115" s="453"/>
      <c r="G115" s="453"/>
      <c r="H115" s="534"/>
      <c r="I115" s="437" t="s">
        <v>462</v>
      </c>
      <c r="J115" s="438" t="s">
        <v>457</v>
      </c>
      <c r="K115" s="484" t="s">
        <v>470</v>
      </c>
      <c r="L115" s="453">
        <v>0</v>
      </c>
      <c r="M115" s="485">
        <v>1</v>
      </c>
      <c r="N115" s="453">
        <v>0</v>
      </c>
      <c r="O115" s="453">
        <v>0</v>
      </c>
      <c r="P115" s="676">
        <v>183804000</v>
      </c>
      <c r="Q115" s="815" t="s">
        <v>516</v>
      </c>
      <c r="R115" s="492"/>
      <c r="S115" s="664"/>
      <c r="T115" s="664"/>
      <c r="U115" s="664"/>
    </row>
    <row r="116" spans="1:25" ht="63.75" customHeight="1">
      <c r="A116" s="453"/>
      <c r="B116" s="452"/>
      <c r="C116" s="452"/>
      <c r="D116" s="453"/>
      <c r="E116" s="453"/>
      <c r="F116" s="453"/>
      <c r="G116" s="453"/>
      <c r="H116" s="534"/>
      <c r="I116" s="437" t="s">
        <v>463</v>
      </c>
      <c r="J116" s="438" t="s">
        <v>435</v>
      </c>
      <c r="K116" s="484" t="s">
        <v>351</v>
      </c>
      <c r="L116" s="453">
        <v>0</v>
      </c>
      <c r="M116" s="485">
        <v>3</v>
      </c>
      <c r="N116" s="453">
        <v>0</v>
      </c>
      <c r="O116" s="453">
        <v>0</v>
      </c>
      <c r="P116" s="676">
        <v>7500000</v>
      </c>
      <c r="Q116" s="817"/>
      <c r="R116" s="492"/>
      <c r="S116" s="664"/>
      <c r="T116" s="664"/>
      <c r="U116" s="664"/>
    </row>
    <row r="117" spans="1:25" ht="57" customHeight="1">
      <c r="A117" s="453"/>
      <c r="B117" s="452"/>
      <c r="C117" s="452"/>
      <c r="D117" s="453"/>
      <c r="E117" s="453"/>
      <c r="F117" s="453"/>
      <c r="G117" s="453"/>
      <c r="H117" s="534"/>
      <c r="I117" s="437" t="s">
        <v>464</v>
      </c>
      <c r="J117" s="438" t="s">
        <v>465</v>
      </c>
      <c r="K117" s="484" t="s">
        <v>93</v>
      </c>
      <c r="L117" s="453">
        <v>0</v>
      </c>
      <c r="M117" s="485">
        <v>2</v>
      </c>
      <c r="N117" s="453">
        <v>0</v>
      </c>
      <c r="O117" s="453">
        <v>0</v>
      </c>
      <c r="P117" s="478">
        <v>113314000</v>
      </c>
      <c r="Q117" s="815" t="s">
        <v>516</v>
      </c>
      <c r="R117" s="492"/>
      <c r="S117" s="664"/>
      <c r="T117" s="664"/>
      <c r="U117" s="664"/>
    </row>
    <row r="118" spans="1:25" ht="39.950000000000003" customHeight="1">
      <c r="A118" s="453"/>
      <c r="B118" s="452"/>
      <c r="C118" s="452"/>
      <c r="D118" s="453"/>
      <c r="E118" s="453"/>
      <c r="F118" s="453"/>
      <c r="G118" s="453"/>
      <c r="H118" s="534"/>
      <c r="I118" s="437" t="s">
        <v>466</v>
      </c>
      <c r="J118" s="438" t="s">
        <v>467</v>
      </c>
      <c r="K118" s="484" t="s">
        <v>470</v>
      </c>
      <c r="L118" s="453">
        <v>0</v>
      </c>
      <c r="M118" s="485">
        <v>1</v>
      </c>
      <c r="N118" s="453">
        <v>0</v>
      </c>
      <c r="O118" s="453">
        <v>0</v>
      </c>
      <c r="P118" s="478">
        <v>12720000</v>
      </c>
      <c r="Q118" s="816"/>
      <c r="R118" s="492"/>
      <c r="S118" s="664"/>
      <c r="T118" s="664"/>
      <c r="U118" s="664"/>
    </row>
    <row r="119" spans="1:25" ht="50.25" customHeight="1">
      <c r="A119" s="453"/>
      <c r="B119" s="452"/>
      <c r="C119" s="452"/>
      <c r="D119" s="453"/>
      <c r="E119" s="453"/>
      <c r="F119" s="453"/>
      <c r="G119" s="453"/>
      <c r="H119" s="534"/>
      <c r="I119" s="437" t="s">
        <v>468</v>
      </c>
      <c r="J119" s="438" t="s">
        <v>469</v>
      </c>
      <c r="K119" s="484" t="s">
        <v>93</v>
      </c>
      <c r="L119" s="453">
        <v>0</v>
      </c>
      <c r="M119" s="485">
        <v>2</v>
      </c>
      <c r="N119" s="453">
        <v>0</v>
      </c>
      <c r="O119" s="453">
        <v>0</v>
      </c>
      <c r="P119" s="478">
        <v>6162000</v>
      </c>
      <c r="Q119" s="817"/>
      <c r="R119" s="492"/>
      <c r="S119" s="664"/>
      <c r="T119" s="664"/>
      <c r="U119" s="664"/>
    </row>
    <row r="120" spans="1:25" ht="50.25" customHeight="1">
      <c r="A120" s="453"/>
      <c r="B120" s="452"/>
      <c r="C120" s="452"/>
      <c r="D120" s="453"/>
      <c r="E120" s="453"/>
      <c r="F120" s="453"/>
      <c r="G120" s="453"/>
      <c r="H120" s="534"/>
      <c r="I120" s="268" t="s">
        <v>680</v>
      </c>
      <c r="J120" s="268" t="s">
        <v>681</v>
      </c>
      <c r="K120" s="484" t="s">
        <v>93</v>
      </c>
      <c r="L120" s="453">
        <v>0</v>
      </c>
      <c r="M120" s="485">
        <v>1</v>
      </c>
      <c r="N120" s="453">
        <v>0</v>
      </c>
      <c r="O120" s="453">
        <v>0</v>
      </c>
      <c r="P120" s="676">
        <v>41500000</v>
      </c>
      <c r="Q120" s="815" t="s">
        <v>518</v>
      </c>
      <c r="R120" s="492"/>
      <c r="S120" s="664"/>
      <c r="T120" s="664"/>
      <c r="U120" s="664"/>
    </row>
    <row r="121" spans="1:25" ht="50.25" customHeight="1">
      <c r="A121" s="453"/>
      <c r="B121" s="452"/>
      <c r="C121" s="452"/>
      <c r="D121" s="453"/>
      <c r="E121" s="453"/>
      <c r="F121" s="453"/>
      <c r="G121" s="453"/>
      <c r="H121" s="534"/>
      <c r="I121" s="268" t="s">
        <v>682</v>
      </c>
      <c r="J121" s="268" t="s">
        <v>683</v>
      </c>
      <c r="K121" s="484" t="s">
        <v>93</v>
      </c>
      <c r="L121" s="453">
        <v>0</v>
      </c>
      <c r="M121" s="485">
        <v>1</v>
      </c>
      <c r="N121" s="453">
        <v>0</v>
      </c>
      <c r="O121" s="453">
        <v>0</v>
      </c>
      <c r="P121" s="676">
        <v>15000000</v>
      </c>
      <c r="Q121" s="817"/>
      <c r="R121" s="492"/>
      <c r="S121" s="664"/>
      <c r="T121" s="664"/>
      <c r="U121" s="664"/>
    </row>
    <row r="122" spans="1:25" ht="50.25" customHeight="1">
      <c r="A122" s="453"/>
      <c r="B122" s="452"/>
      <c r="C122" s="452"/>
      <c r="D122" s="453"/>
      <c r="E122" s="453"/>
      <c r="F122" s="453"/>
      <c r="G122" s="453"/>
      <c r="H122" s="534"/>
      <c r="I122" s="268"/>
      <c r="J122" s="268"/>
      <c r="K122" s="484"/>
      <c r="L122" s="453"/>
      <c r="M122" s="485"/>
      <c r="N122" s="453"/>
      <c r="O122" s="453"/>
      <c r="P122" s="682"/>
      <c r="Q122" s="666"/>
      <c r="R122" s="492"/>
      <c r="S122" s="664"/>
      <c r="T122" s="664"/>
      <c r="U122" s="664"/>
    </row>
    <row r="123" spans="1:25" ht="50.25" customHeight="1">
      <c r="A123" s="453"/>
      <c r="B123" s="452"/>
      <c r="C123" s="452"/>
      <c r="D123" s="453"/>
      <c r="E123" s="453"/>
      <c r="F123" s="453"/>
      <c r="G123" s="453"/>
      <c r="H123" s="534"/>
      <c r="I123" s="437"/>
      <c r="J123" s="438"/>
      <c r="K123" s="484"/>
      <c r="L123" s="453"/>
      <c r="M123" s="485"/>
      <c r="N123" s="453"/>
      <c r="O123" s="453"/>
      <c r="P123" s="537"/>
      <c r="Q123" s="666"/>
      <c r="R123" s="492"/>
      <c r="S123" s="664"/>
      <c r="T123" s="664"/>
      <c r="U123" s="664"/>
    </row>
    <row r="124" spans="1:25" ht="28.5" customHeight="1">
      <c r="A124" s="453"/>
      <c r="B124" s="452"/>
      <c r="C124" s="452"/>
      <c r="D124" s="453"/>
      <c r="E124" s="453"/>
      <c r="F124" s="453"/>
      <c r="G124" s="453"/>
      <c r="H124" s="534"/>
      <c r="I124" s="437"/>
      <c r="J124" s="438"/>
      <c r="K124" s="484"/>
      <c r="L124" s="453"/>
      <c r="M124" s="485"/>
      <c r="N124" s="453"/>
      <c r="O124" s="453"/>
      <c r="P124" s="537"/>
      <c r="Q124" s="666"/>
      <c r="R124" s="492"/>
      <c r="S124" s="664"/>
      <c r="T124" s="664"/>
      <c r="U124" s="664"/>
    </row>
    <row r="125" spans="1:25" s="450" customFormat="1" ht="85.5" customHeight="1">
      <c r="A125" s="445">
        <v>7</v>
      </c>
      <c r="B125" s="448" t="s">
        <v>431</v>
      </c>
      <c r="C125" s="447" t="s">
        <v>432</v>
      </c>
      <c r="D125" s="448">
        <v>25</v>
      </c>
      <c r="E125" s="448">
        <v>25</v>
      </c>
      <c r="F125" s="448">
        <v>25</v>
      </c>
      <c r="G125" s="448">
        <v>25</v>
      </c>
      <c r="H125" s="532" t="s">
        <v>243</v>
      </c>
      <c r="I125" s="448"/>
      <c r="J125" s="448"/>
      <c r="K125" s="448"/>
      <c r="L125" s="448">
        <v>25</v>
      </c>
      <c r="M125" s="448">
        <v>25</v>
      </c>
      <c r="N125" s="448">
        <v>25</v>
      </c>
      <c r="O125" s="448">
        <v>25</v>
      </c>
      <c r="P125" s="473">
        <f>SUM(P126:P129)</f>
        <v>80200000</v>
      </c>
      <c r="Q125" s="474" t="s">
        <v>176</v>
      </c>
      <c r="R125" s="494"/>
      <c r="V125" s="451"/>
      <c r="W125" s="451"/>
      <c r="X125" s="451"/>
      <c r="Y125" s="451"/>
    </row>
    <row r="126" spans="1:25" ht="53.25" customHeight="1">
      <c r="A126" s="453"/>
      <c r="B126" s="452" t="s">
        <v>176</v>
      </c>
      <c r="C126" s="452"/>
      <c r="D126" s="453"/>
      <c r="E126" s="453"/>
      <c r="F126" s="453"/>
      <c r="G126" s="453"/>
      <c r="H126" s="534"/>
      <c r="I126" s="437" t="s">
        <v>527</v>
      </c>
      <c r="J126" s="486" t="s">
        <v>673</v>
      </c>
      <c r="K126" s="456" t="s">
        <v>214</v>
      </c>
      <c r="L126" s="453">
        <v>15</v>
      </c>
      <c r="M126" s="453">
        <v>15</v>
      </c>
      <c r="N126" s="453">
        <v>15</v>
      </c>
      <c r="O126" s="453">
        <v>15</v>
      </c>
      <c r="P126" s="471">
        <v>36500000</v>
      </c>
      <c r="Q126" s="666" t="s">
        <v>271</v>
      </c>
      <c r="R126" s="492"/>
      <c r="S126" s="664"/>
      <c r="T126" s="664"/>
      <c r="U126" s="664">
        <f t="shared" ref="U126:U127" si="6">SUM(L126:O126)</f>
        <v>60</v>
      </c>
    </row>
    <row r="127" spans="1:25" ht="42.75" customHeight="1">
      <c r="A127" s="453"/>
      <c r="B127" s="452"/>
      <c r="C127" s="452"/>
      <c r="D127" s="453"/>
      <c r="E127" s="453"/>
      <c r="F127" s="453"/>
      <c r="G127" s="453"/>
      <c r="H127" s="534"/>
      <c r="I127" s="487" t="s">
        <v>246</v>
      </c>
      <c r="J127" s="488" t="s">
        <v>247</v>
      </c>
      <c r="K127" s="489" t="s">
        <v>214</v>
      </c>
      <c r="L127" s="453">
        <v>1</v>
      </c>
      <c r="M127" s="453">
        <v>1</v>
      </c>
      <c r="N127" s="453">
        <v>1</v>
      </c>
      <c r="O127" s="453">
        <v>1</v>
      </c>
      <c r="P127" s="471">
        <v>43700000</v>
      </c>
      <c r="Q127" s="666" t="s">
        <v>270</v>
      </c>
      <c r="R127" s="492"/>
      <c r="S127" s="664"/>
      <c r="T127" s="664"/>
      <c r="U127" s="664">
        <f t="shared" si="6"/>
        <v>4</v>
      </c>
    </row>
    <row r="128" spans="1:25" ht="29.25" customHeight="1"/>
    <row r="129" spans="1:25" ht="27" customHeight="1">
      <c r="L129" s="821" t="s">
        <v>684</v>
      </c>
      <c r="M129" s="821"/>
      <c r="N129" s="821"/>
      <c r="O129" s="821"/>
      <c r="P129" s="821"/>
    </row>
    <row r="130" spans="1:25" ht="18.75" customHeight="1">
      <c r="L130" s="822" t="s">
        <v>274</v>
      </c>
      <c r="M130" s="822"/>
      <c r="N130" s="822"/>
      <c r="O130" s="822"/>
      <c r="P130" s="822"/>
    </row>
    <row r="131" spans="1:25" ht="18.75" customHeight="1">
      <c r="L131" s="668"/>
      <c r="M131" s="668"/>
      <c r="N131" s="668"/>
      <c r="O131" s="668"/>
      <c r="P131" s="668"/>
    </row>
    <row r="132" spans="1:25" ht="21" customHeight="1">
      <c r="L132" s="497"/>
      <c r="M132" s="498"/>
      <c r="N132" s="498"/>
      <c r="O132" s="498"/>
      <c r="P132" s="498"/>
    </row>
    <row r="133" spans="1:25" s="490" customFormat="1" ht="21" customHeight="1">
      <c r="A133" s="441"/>
      <c r="D133" s="441"/>
      <c r="E133" s="441"/>
      <c r="F133" s="441"/>
      <c r="G133" s="441"/>
      <c r="H133" s="536"/>
      <c r="K133" s="441"/>
      <c r="L133" s="497"/>
      <c r="M133" s="498"/>
      <c r="N133" s="498"/>
      <c r="O133" s="498"/>
      <c r="P133" s="498"/>
      <c r="S133" s="441"/>
      <c r="T133" s="441"/>
      <c r="U133" s="441"/>
      <c r="V133" s="441"/>
      <c r="W133" s="441"/>
      <c r="X133" s="441"/>
      <c r="Y133" s="441"/>
    </row>
    <row r="134" spans="1:25" s="490" customFormat="1" ht="21" customHeight="1">
      <c r="A134" s="441"/>
      <c r="D134" s="441"/>
      <c r="E134" s="441"/>
      <c r="F134" s="441"/>
      <c r="G134" s="441"/>
      <c r="H134" s="536"/>
      <c r="K134" s="441"/>
      <c r="L134" s="499" t="s">
        <v>560</v>
      </c>
      <c r="M134" s="498"/>
      <c r="N134" s="498"/>
      <c r="O134" s="498"/>
      <c r="P134" s="498"/>
      <c r="S134" s="441"/>
      <c r="T134" s="441"/>
      <c r="U134" s="441"/>
      <c r="V134" s="441"/>
      <c r="W134" s="441"/>
      <c r="X134" s="441"/>
      <c r="Y134" s="441"/>
    </row>
    <row r="135" spans="1:25" s="490" customFormat="1" ht="27" customHeight="1">
      <c r="A135" s="441"/>
      <c r="D135" s="441"/>
      <c r="E135" s="441"/>
      <c r="F135" s="441"/>
      <c r="G135" s="441"/>
      <c r="H135" s="536"/>
      <c r="K135" s="441"/>
      <c r="L135" s="820" t="s">
        <v>276</v>
      </c>
      <c r="M135" s="820"/>
      <c r="N135" s="820"/>
      <c r="O135" s="820"/>
      <c r="P135" s="498"/>
      <c r="S135" s="441"/>
      <c r="T135" s="441"/>
      <c r="U135" s="441"/>
      <c r="V135" s="441"/>
      <c r="W135" s="441"/>
      <c r="X135" s="441"/>
      <c r="Y135" s="441"/>
    </row>
    <row r="136" spans="1:25" s="490" customFormat="1" ht="21.75" customHeight="1">
      <c r="A136" s="441"/>
      <c r="D136" s="441"/>
      <c r="E136" s="441"/>
      <c r="F136" s="441"/>
      <c r="G136" s="441"/>
      <c r="H136" s="536"/>
      <c r="K136" s="441"/>
      <c r="L136" s="820" t="s">
        <v>277</v>
      </c>
      <c r="M136" s="820"/>
      <c r="N136" s="820"/>
      <c r="O136" s="820"/>
      <c r="P136" s="820"/>
      <c r="S136" s="441"/>
      <c r="T136" s="441"/>
      <c r="U136" s="441"/>
      <c r="V136" s="441"/>
      <c r="W136" s="441"/>
      <c r="X136" s="441"/>
      <c r="Y136" s="441"/>
    </row>
  </sheetData>
  <mergeCells count="37">
    <mergeCell ref="A1:Q1"/>
    <mergeCell ref="A2:A4"/>
    <mergeCell ref="B2:B4"/>
    <mergeCell ref="C2:C4"/>
    <mergeCell ref="D2:G3"/>
    <mergeCell ref="H2:H4"/>
    <mergeCell ref="I2:I4"/>
    <mergeCell ref="J2:J4"/>
    <mergeCell ref="K2:K4"/>
    <mergeCell ref="L2:O3"/>
    <mergeCell ref="P2:P4"/>
    <mergeCell ref="Q2:Q4"/>
    <mergeCell ref="V9:Y9"/>
    <mergeCell ref="Q26:Q35"/>
    <mergeCell ref="Q38:Q39"/>
    <mergeCell ref="Q104:Q105"/>
    <mergeCell ref="Q62:Q67"/>
    <mergeCell ref="Q68:Q69"/>
    <mergeCell ref="Q70:Q74"/>
    <mergeCell ref="Q75:Q80"/>
    <mergeCell ref="Q81:Q82"/>
    <mergeCell ref="L135:O135"/>
    <mergeCell ref="L136:P136"/>
    <mergeCell ref="Q8:Q23"/>
    <mergeCell ref="Q42:Q47"/>
    <mergeCell ref="Q120:Q121"/>
    <mergeCell ref="Q106:Q109"/>
    <mergeCell ref="Q110:Q114"/>
    <mergeCell ref="Q115:Q116"/>
    <mergeCell ref="Q117:Q119"/>
    <mergeCell ref="L129:P129"/>
    <mergeCell ref="L130:P130"/>
    <mergeCell ref="Q83:Q84"/>
    <mergeCell ref="Q85:Q86"/>
    <mergeCell ref="Q87:Q88"/>
    <mergeCell ref="Q89:Q92"/>
    <mergeCell ref="Q99:Q103"/>
  </mergeCells>
  <pageMargins left="0.39370078740157483" right="0.39370078740157483" top="0.59055118110236227" bottom="0.59055118110236227" header="0.31496062992125984" footer="0.31496062992125984"/>
  <pageSetup paperSize="9" scale="6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37"/>
  <sheetViews>
    <sheetView topLeftCell="L44" zoomScale="75" zoomScaleNormal="75" zoomScalePageLayoutView="78" workbookViewId="0">
      <selection activeCell="S48" sqref="S48"/>
    </sheetView>
  </sheetViews>
  <sheetFormatPr defaultColWidth="10.97265625" defaultRowHeight="53.1" customHeight="1"/>
  <cols>
    <col min="1" max="1" width="8.01171875" style="579" customWidth="1"/>
    <col min="2" max="2" width="23.3046875" style="492" customWidth="1"/>
    <col min="3" max="3" width="19.11328125" style="492" customWidth="1"/>
    <col min="4" max="4" width="6.28515625" style="579" bestFit="1" customWidth="1"/>
    <col min="5" max="5" width="5.17578125" style="579" bestFit="1" customWidth="1"/>
    <col min="6" max="7" width="5.546875" style="579" bestFit="1" customWidth="1"/>
    <col min="8" max="8" width="6.41015625" style="579" customWidth="1"/>
    <col min="9" max="9" width="5.91796875" style="579" customWidth="1"/>
    <col min="10" max="10" width="5.546875" style="579" bestFit="1" customWidth="1"/>
    <col min="11" max="11" width="5.546875" style="579" customWidth="1"/>
    <col min="12" max="15" width="6.28515625" style="579" bestFit="1" customWidth="1"/>
    <col min="16" max="16" width="18" style="492" customWidth="1"/>
    <col min="17" max="17" width="25.15234375" style="492" customWidth="1"/>
    <col min="18" max="18" width="35.01953125" style="492" customWidth="1"/>
    <col min="19" max="19" width="9.73828125" style="579" customWidth="1"/>
    <col min="20" max="21" width="5.546875" style="579" customWidth="1"/>
    <col min="22" max="22" width="6.28515625" style="579" customWidth="1"/>
    <col min="23" max="23" width="6.78125" style="579" customWidth="1"/>
    <col min="24" max="24" width="5.546875" style="579" bestFit="1" customWidth="1"/>
    <col min="25" max="25" width="5.91796875" style="579" customWidth="1"/>
    <col min="26" max="26" width="5.546875" style="579" customWidth="1"/>
    <col min="27" max="27" width="6.41015625" style="579" customWidth="1"/>
    <col min="28" max="28" width="16.5234375" style="579" customWidth="1"/>
    <col min="29" max="29" width="19.359375" style="579" customWidth="1"/>
    <col min="30" max="30" width="21.453125" style="492" customWidth="1"/>
    <col min="31" max="16384" width="10.97265625" style="579"/>
  </cols>
  <sheetData>
    <row r="1" spans="1:36" ht="53.1" customHeight="1">
      <c r="A1" s="866" t="s">
        <v>674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6"/>
      <c r="Z1" s="866"/>
      <c r="AA1" s="866"/>
      <c r="AB1" s="866"/>
      <c r="AC1" s="866"/>
      <c r="AD1" s="866"/>
    </row>
    <row r="2" spans="1:36" ht="27" customHeight="1">
      <c r="A2" s="787" t="s">
        <v>11</v>
      </c>
      <c r="B2" s="787" t="s">
        <v>0</v>
      </c>
      <c r="C2" s="788" t="s">
        <v>1</v>
      </c>
      <c r="D2" s="787" t="s">
        <v>15</v>
      </c>
      <c r="E2" s="787"/>
      <c r="F2" s="787"/>
      <c r="G2" s="789"/>
      <c r="H2" s="790" t="s">
        <v>95</v>
      </c>
      <c r="I2" s="787"/>
      <c r="J2" s="787"/>
      <c r="K2" s="791"/>
      <c r="L2" s="792" t="s">
        <v>96</v>
      </c>
      <c r="M2" s="787"/>
      <c r="N2" s="787"/>
      <c r="O2" s="787"/>
      <c r="P2" s="788" t="s">
        <v>6</v>
      </c>
      <c r="Q2" s="788" t="s">
        <v>7</v>
      </c>
      <c r="R2" s="788" t="s">
        <v>8</v>
      </c>
      <c r="S2" s="787" t="s">
        <v>9</v>
      </c>
      <c r="T2" s="787" t="s">
        <v>15</v>
      </c>
      <c r="U2" s="787"/>
      <c r="V2" s="787"/>
      <c r="W2" s="789"/>
      <c r="X2" s="790" t="s">
        <v>95</v>
      </c>
      <c r="Y2" s="787"/>
      <c r="Z2" s="787"/>
      <c r="AA2" s="791"/>
      <c r="AB2" s="792" t="s">
        <v>10</v>
      </c>
      <c r="AC2" s="788" t="s">
        <v>14</v>
      </c>
      <c r="AD2" s="788" t="s">
        <v>97</v>
      </c>
    </row>
    <row r="3" spans="1:36" ht="27" customHeight="1">
      <c r="A3" s="787"/>
      <c r="B3" s="787"/>
      <c r="C3" s="788"/>
      <c r="D3" s="787"/>
      <c r="E3" s="787"/>
      <c r="F3" s="787"/>
      <c r="G3" s="789"/>
      <c r="H3" s="790"/>
      <c r="I3" s="787"/>
      <c r="J3" s="787"/>
      <c r="K3" s="791"/>
      <c r="L3" s="792"/>
      <c r="M3" s="787"/>
      <c r="N3" s="787"/>
      <c r="O3" s="787"/>
      <c r="P3" s="788"/>
      <c r="Q3" s="788"/>
      <c r="R3" s="788"/>
      <c r="S3" s="787"/>
      <c r="T3" s="787"/>
      <c r="U3" s="787"/>
      <c r="V3" s="787"/>
      <c r="W3" s="789"/>
      <c r="X3" s="790"/>
      <c r="Y3" s="787"/>
      <c r="Z3" s="787"/>
      <c r="AA3" s="791"/>
      <c r="AB3" s="792"/>
      <c r="AC3" s="788"/>
      <c r="AD3" s="788"/>
    </row>
    <row r="4" spans="1:36" ht="27.75" customHeight="1">
      <c r="A4" s="787"/>
      <c r="B4" s="787"/>
      <c r="C4" s="788"/>
      <c r="D4" s="657" t="s">
        <v>2</v>
      </c>
      <c r="E4" s="657" t="s">
        <v>3</v>
      </c>
      <c r="F4" s="657" t="s">
        <v>4</v>
      </c>
      <c r="G4" s="658" t="s">
        <v>5</v>
      </c>
      <c r="H4" s="659" t="s">
        <v>2</v>
      </c>
      <c r="I4" s="657" t="s">
        <v>3</v>
      </c>
      <c r="J4" s="657" t="s">
        <v>4</v>
      </c>
      <c r="K4" s="660" t="s">
        <v>5</v>
      </c>
      <c r="L4" s="661" t="s">
        <v>2</v>
      </c>
      <c r="M4" s="657" t="s">
        <v>3</v>
      </c>
      <c r="N4" s="657" t="s">
        <v>4</v>
      </c>
      <c r="O4" s="657" t="s">
        <v>5</v>
      </c>
      <c r="P4" s="788"/>
      <c r="Q4" s="788"/>
      <c r="R4" s="788"/>
      <c r="S4" s="787"/>
      <c r="T4" s="657" t="s">
        <v>2</v>
      </c>
      <c r="U4" s="657" t="s">
        <v>3</v>
      </c>
      <c r="V4" s="657" t="s">
        <v>4</v>
      </c>
      <c r="W4" s="658" t="s">
        <v>5</v>
      </c>
      <c r="X4" s="659" t="s">
        <v>2</v>
      </c>
      <c r="Y4" s="657" t="s">
        <v>3</v>
      </c>
      <c r="Z4" s="657" t="s">
        <v>4</v>
      </c>
      <c r="AA4" s="660" t="s">
        <v>5</v>
      </c>
      <c r="AB4" s="792"/>
      <c r="AC4" s="788"/>
      <c r="AD4" s="788"/>
    </row>
    <row r="5" spans="1:36" ht="25.5" customHeight="1">
      <c r="A5" s="541">
        <v>1</v>
      </c>
      <c r="B5" s="542">
        <v>2</v>
      </c>
      <c r="C5" s="542">
        <v>3</v>
      </c>
      <c r="D5" s="542">
        <v>4</v>
      </c>
      <c r="E5" s="542">
        <v>5</v>
      </c>
      <c r="F5" s="542">
        <v>6</v>
      </c>
      <c r="G5" s="595">
        <v>7</v>
      </c>
      <c r="H5" s="610"/>
      <c r="I5" s="542"/>
      <c r="J5" s="542"/>
      <c r="K5" s="611"/>
      <c r="L5" s="604"/>
      <c r="M5" s="542"/>
      <c r="N5" s="542"/>
      <c r="O5" s="542"/>
      <c r="P5" s="542">
        <v>8</v>
      </c>
      <c r="Q5" s="542">
        <v>9</v>
      </c>
      <c r="R5" s="542">
        <v>10</v>
      </c>
      <c r="S5" s="542">
        <v>11</v>
      </c>
      <c r="T5" s="542"/>
      <c r="U5" s="542"/>
      <c r="V5" s="542"/>
      <c r="W5" s="595"/>
      <c r="X5" s="610">
        <v>12</v>
      </c>
      <c r="Y5" s="542">
        <v>13</v>
      </c>
      <c r="Z5" s="542">
        <v>14</v>
      </c>
      <c r="AA5" s="611">
        <v>15</v>
      </c>
      <c r="AB5" s="604">
        <v>16</v>
      </c>
      <c r="AC5" s="542"/>
      <c r="AD5" s="542">
        <v>18</v>
      </c>
    </row>
    <row r="6" spans="1:36" s="656" customFormat="1" ht="21" customHeight="1">
      <c r="A6" s="793">
        <v>1</v>
      </c>
      <c r="B6" s="794" t="s">
        <v>419</v>
      </c>
      <c r="C6" s="795" t="s">
        <v>433</v>
      </c>
      <c r="D6" s="778">
        <v>25</v>
      </c>
      <c r="E6" s="778">
        <v>25</v>
      </c>
      <c r="F6" s="778">
        <v>25</v>
      </c>
      <c r="G6" s="779">
        <v>25</v>
      </c>
      <c r="H6" s="781">
        <v>25</v>
      </c>
      <c r="I6" s="778">
        <v>25</v>
      </c>
      <c r="J6" s="778">
        <v>25</v>
      </c>
      <c r="K6" s="782">
        <v>25</v>
      </c>
      <c r="L6" s="780">
        <f>H6/D6*100</f>
        <v>100</v>
      </c>
      <c r="M6" s="778">
        <f t="shared" ref="M6:O6" si="0">I6/E6*100</f>
        <v>100</v>
      </c>
      <c r="N6" s="778">
        <f t="shared" si="0"/>
        <v>100</v>
      </c>
      <c r="O6" s="778">
        <f t="shared" si="0"/>
        <v>100</v>
      </c>
      <c r="P6" s="591" t="s">
        <v>176</v>
      </c>
      <c r="Q6" s="783"/>
      <c r="R6" s="784"/>
      <c r="S6" s="778"/>
      <c r="T6" s="778"/>
      <c r="U6" s="778"/>
      <c r="V6" s="778"/>
      <c r="W6" s="779"/>
      <c r="X6" s="781"/>
      <c r="Y6" s="778"/>
      <c r="Z6" s="778"/>
      <c r="AA6" s="782"/>
      <c r="AB6" s="780" t="s">
        <v>176</v>
      </c>
      <c r="AC6" s="778" t="s">
        <v>176</v>
      </c>
      <c r="AD6" s="572"/>
      <c r="AG6" s="580"/>
      <c r="AH6" s="580"/>
      <c r="AI6" s="580"/>
      <c r="AJ6" s="580"/>
    </row>
    <row r="7" spans="1:36" s="656" customFormat="1" ht="40.5" customHeight="1">
      <c r="A7" s="793"/>
      <c r="B7" s="794"/>
      <c r="C7" s="795"/>
      <c r="D7" s="778"/>
      <c r="E7" s="778"/>
      <c r="F7" s="778"/>
      <c r="G7" s="779"/>
      <c r="H7" s="781"/>
      <c r="I7" s="778"/>
      <c r="J7" s="778"/>
      <c r="K7" s="782"/>
      <c r="L7" s="780"/>
      <c r="M7" s="778"/>
      <c r="N7" s="778"/>
      <c r="O7" s="778"/>
      <c r="P7" s="592"/>
      <c r="Q7" s="783" t="s">
        <v>149</v>
      </c>
      <c r="R7" s="784"/>
      <c r="S7" s="778"/>
      <c r="T7" s="778"/>
      <c r="U7" s="778"/>
      <c r="V7" s="778"/>
      <c r="W7" s="779"/>
      <c r="X7" s="781"/>
      <c r="Y7" s="778"/>
      <c r="Z7" s="778"/>
      <c r="AA7" s="782"/>
      <c r="AB7" s="780"/>
      <c r="AC7" s="778"/>
      <c r="AD7" s="573"/>
      <c r="AG7" s="580"/>
      <c r="AH7" s="580"/>
      <c r="AI7" s="580"/>
      <c r="AJ7" s="580"/>
    </row>
    <row r="8" spans="1:36" s="656" customFormat="1" ht="63.75" customHeight="1">
      <c r="A8" s="662">
        <v>2</v>
      </c>
      <c r="B8" s="663" t="s">
        <v>525</v>
      </c>
      <c r="C8" s="575" t="s">
        <v>526</v>
      </c>
      <c r="D8" s="572">
        <v>25</v>
      </c>
      <c r="E8" s="572">
        <v>25</v>
      </c>
      <c r="F8" s="572">
        <v>25</v>
      </c>
      <c r="G8" s="626">
        <v>25</v>
      </c>
      <c r="H8" s="633">
        <v>25</v>
      </c>
      <c r="I8" s="572">
        <v>25</v>
      </c>
      <c r="J8" s="572">
        <v>25</v>
      </c>
      <c r="K8" s="634">
        <v>25</v>
      </c>
      <c r="L8" s="629">
        <f>H8/D8*100</f>
        <v>100</v>
      </c>
      <c r="M8" s="572">
        <f t="shared" ref="M8:O8" si="1">I8/E8*100</f>
        <v>100</v>
      </c>
      <c r="N8" s="572">
        <f t="shared" si="1"/>
        <v>100</v>
      </c>
      <c r="O8" s="572">
        <f t="shared" si="1"/>
        <v>100</v>
      </c>
      <c r="P8" s="501" t="s">
        <v>45</v>
      </c>
      <c r="Q8" s="653"/>
      <c r="R8" s="654"/>
      <c r="S8" s="648"/>
      <c r="T8" s="648"/>
      <c r="U8" s="648"/>
      <c r="V8" s="648"/>
      <c r="W8" s="649"/>
      <c r="X8" s="651"/>
      <c r="Y8" s="648"/>
      <c r="Z8" s="648"/>
      <c r="AA8" s="652"/>
      <c r="AB8" s="650">
        <f>SUM(AB9:AB24)</f>
        <v>1685178000</v>
      </c>
      <c r="AC8" s="648" t="s">
        <v>184</v>
      </c>
      <c r="AD8" s="573"/>
      <c r="AG8" s="580"/>
      <c r="AH8" s="580"/>
      <c r="AI8" s="580"/>
      <c r="AJ8" s="580"/>
    </row>
    <row r="9" spans="1:36" ht="33" customHeight="1">
      <c r="A9" s="562"/>
      <c r="B9" s="452"/>
      <c r="C9" s="452"/>
      <c r="D9" s="551"/>
      <c r="E9" s="551"/>
      <c r="F9" s="551"/>
      <c r="G9" s="627"/>
      <c r="H9" s="635"/>
      <c r="I9" s="551"/>
      <c r="J9" s="551"/>
      <c r="K9" s="636"/>
      <c r="L9" s="630"/>
      <c r="M9" s="551"/>
      <c r="N9" s="551"/>
      <c r="O9" s="551"/>
      <c r="P9" s="587"/>
      <c r="Q9" s="454" t="s">
        <v>149</v>
      </c>
      <c r="R9" s="455" t="s">
        <v>150</v>
      </c>
      <c r="S9" s="560" t="s">
        <v>177</v>
      </c>
      <c r="T9" s="453">
        <v>90</v>
      </c>
      <c r="U9" s="453">
        <v>90</v>
      </c>
      <c r="V9" s="453">
        <v>85</v>
      </c>
      <c r="W9" s="453">
        <v>85</v>
      </c>
      <c r="X9" s="614">
        <v>89</v>
      </c>
      <c r="Y9" s="453">
        <v>55</v>
      </c>
      <c r="Z9" s="453">
        <v>122</v>
      </c>
      <c r="AA9" s="615">
        <v>131</v>
      </c>
      <c r="AB9" s="683">
        <v>15000000</v>
      </c>
      <c r="AC9" s="785" t="s">
        <v>183</v>
      </c>
      <c r="AD9" s="452"/>
      <c r="AE9" s="581"/>
      <c r="AF9" s="581">
        <f>SUM(T9:W9)</f>
        <v>350</v>
      </c>
      <c r="AG9" s="579">
        <v>300</v>
      </c>
      <c r="AI9" s="579">
        <f>AG9/4</f>
        <v>75</v>
      </c>
    </row>
    <row r="10" spans="1:36" ht="39" customHeight="1">
      <c r="A10" s="562"/>
      <c r="B10" s="452"/>
      <c r="C10" s="452"/>
      <c r="D10" s="551"/>
      <c r="E10" s="551"/>
      <c r="F10" s="551"/>
      <c r="G10" s="627"/>
      <c r="H10" s="635"/>
      <c r="I10" s="551"/>
      <c r="J10" s="551"/>
      <c r="K10" s="636"/>
      <c r="L10" s="630"/>
      <c r="M10" s="551"/>
      <c r="N10" s="551"/>
      <c r="O10" s="551"/>
      <c r="P10" s="437"/>
      <c r="Q10" s="454" t="s">
        <v>151</v>
      </c>
      <c r="R10" s="460" t="s">
        <v>152</v>
      </c>
      <c r="S10" s="560" t="s">
        <v>178</v>
      </c>
      <c r="T10" s="453">
        <v>81</v>
      </c>
      <c r="U10" s="453">
        <v>81</v>
      </c>
      <c r="V10" s="453">
        <v>81</v>
      </c>
      <c r="W10" s="453">
        <v>81</v>
      </c>
      <c r="X10" s="614">
        <v>81</v>
      </c>
      <c r="Y10" s="453">
        <v>81</v>
      </c>
      <c r="Z10" s="453">
        <v>81</v>
      </c>
      <c r="AA10" s="615">
        <v>81</v>
      </c>
      <c r="AB10" s="683">
        <v>216450000</v>
      </c>
      <c r="AC10" s="785"/>
      <c r="AD10" s="452"/>
      <c r="AE10" s="581"/>
      <c r="AF10" s="581">
        <f t="shared" ref="AF10:AF24" si="2">SUM(T10:W10)</f>
        <v>324</v>
      </c>
      <c r="AG10" s="582">
        <v>324</v>
      </c>
      <c r="AH10" s="582"/>
      <c r="AI10" s="579">
        <f t="shared" ref="AI10:AI24" si="3">AG10/4</f>
        <v>81</v>
      </c>
      <c r="AJ10" s="582"/>
    </row>
    <row r="11" spans="1:36" ht="54" customHeight="1">
      <c r="A11" s="562"/>
      <c r="B11" s="452"/>
      <c r="C11" s="452"/>
      <c r="D11" s="551"/>
      <c r="E11" s="551"/>
      <c r="F11" s="551"/>
      <c r="G11" s="627"/>
      <c r="H11" s="635"/>
      <c r="I11" s="551"/>
      <c r="J11" s="551"/>
      <c r="K11" s="636"/>
      <c r="L11" s="630"/>
      <c r="M11" s="551"/>
      <c r="N11" s="551"/>
      <c r="O11" s="551"/>
      <c r="P11" s="437"/>
      <c r="Q11" s="454" t="s">
        <v>153</v>
      </c>
      <c r="R11" s="437" t="s">
        <v>154</v>
      </c>
      <c r="S11" s="560" t="s">
        <v>93</v>
      </c>
      <c r="T11" s="453">
        <v>0</v>
      </c>
      <c r="U11" s="453">
        <v>0</v>
      </c>
      <c r="V11" s="453">
        <v>25</v>
      </c>
      <c r="W11" s="453">
        <v>0</v>
      </c>
      <c r="X11" s="614">
        <v>0</v>
      </c>
      <c r="Y11" s="453">
        <v>0</v>
      </c>
      <c r="Z11" s="453">
        <v>25</v>
      </c>
      <c r="AA11" s="615">
        <v>0</v>
      </c>
      <c r="AB11" s="683">
        <v>13500000</v>
      </c>
      <c r="AC11" s="785"/>
      <c r="AD11" s="452"/>
      <c r="AE11" s="581"/>
      <c r="AF11" s="581">
        <f t="shared" si="2"/>
        <v>25</v>
      </c>
      <c r="AG11" s="579">
        <v>25</v>
      </c>
      <c r="AI11" s="579">
        <f t="shared" si="3"/>
        <v>6.25</v>
      </c>
    </row>
    <row r="12" spans="1:36" ht="37.5" customHeight="1">
      <c r="A12" s="453"/>
      <c r="B12" s="452"/>
      <c r="C12" s="452"/>
      <c r="D12" s="453"/>
      <c r="E12" s="453"/>
      <c r="F12" s="453"/>
      <c r="G12" s="538"/>
      <c r="H12" s="614"/>
      <c r="I12" s="453"/>
      <c r="J12" s="453"/>
      <c r="K12" s="615"/>
      <c r="L12" s="631"/>
      <c r="M12" s="453"/>
      <c r="N12" s="453"/>
      <c r="O12" s="453"/>
      <c r="P12" s="437"/>
      <c r="Q12" s="454" t="s">
        <v>155</v>
      </c>
      <c r="R12" s="437" t="s">
        <v>156</v>
      </c>
      <c r="S12" s="560" t="s">
        <v>179</v>
      </c>
      <c r="T12" s="453">
        <v>131</v>
      </c>
      <c r="U12" s="453">
        <v>131</v>
      </c>
      <c r="V12" s="453">
        <v>130</v>
      </c>
      <c r="W12" s="453">
        <v>130</v>
      </c>
      <c r="X12" s="614">
        <v>131</v>
      </c>
      <c r="Y12" s="453">
        <v>131</v>
      </c>
      <c r="Z12" s="453">
        <v>130</v>
      </c>
      <c r="AA12" s="615">
        <v>130</v>
      </c>
      <c r="AB12" s="683">
        <v>400800000</v>
      </c>
      <c r="AC12" s="785"/>
      <c r="AD12" s="452"/>
      <c r="AE12" s="581"/>
      <c r="AF12" s="581">
        <f t="shared" si="2"/>
        <v>522</v>
      </c>
      <c r="AG12" s="579">
        <v>522</v>
      </c>
      <c r="AI12" s="579">
        <f t="shared" si="3"/>
        <v>130.5</v>
      </c>
    </row>
    <row r="13" spans="1:36" ht="52.5" customHeight="1">
      <c r="A13" s="453"/>
      <c r="B13" s="452"/>
      <c r="C13" s="452"/>
      <c r="D13" s="453"/>
      <c r="E13" s="453"/>
      <c r="F13" s="453"/>
      <c r="G13" s="538"/>
      <c r="H13" s="614"/>
      <c r="I13" s="453"/>
      <c r="J13" s="453"/>
      <c r="K13" s="615"/>
      <c r="L13" s="631"/>
      <c r="M13" s="453"/>
      <c r="N13" s="453"/>
      <c r="O13" s="453"/>
      <c r="P13" s="437"/>
      <c r="Q13" s="454" t="s">
        <v>157</v>
      </c>
      <c r="R13" s="437" t="s">
        <v>158</v>
      </c>
      <c r="S13" s="560" t="s">
        <v>179</v>
      </c>
      <c r="T13" s="453">
        <v>92</v>
      </c>
      <c r="U13" s="453">
        <v>92</v>
      </c>
      <c r="V13" s="453">
        <v>92</v>
      </c>
      <c r="W13" s="453">
        <v>92</v>
      </c>
      <c r="X13" s="453">
        <v>92</v>
      </c>
      <c r="Y13" s="453">
        <v>92</v>
      </c>
      <c r="Z13" s="453">
        <v>92</v>
      </c>
      <c r="AA13" s="453">
        <v>92</v>
      </c>
      <c r="AB13" s="683">
        <v>358800000</v>
      </c>
      <c r="AC13" s="785"/>
      <c r="AD13" s="452"/>
      <c r="AE13" s="581"/>
      <c r="AF13" s="581">
        <f t="shared" si="2"/>
        <v>368</v>
      </c>
      <c r="AG13" s="579">
        <v>276</v>
      </c>
      <c r="AI13" s="579">
        <f t="shared" si="3"/>
        <v>69</v>
      </c>
    </row>
    <row r="14" spans="1:36" ht="39.950000000000003" customHeight="1">
      <c r="A14" s="453"/>
      <c r="B14" s="452"/>
      <c r="C14" s="452"/>
      <c r="D14" s="453"/>
      <c r="E14" s="453"/>
      <c r="F14" s="453"/>
      <c r="G14" s="538"/>
      <c r="H14" s="614"/>
      <c r="I14" s="453"/>
      <c r="J14" s="453"/>
      <c r="K14" s="615"/>
      <c r="L14" s="631"/>
      <c r="M14" s="453"/>
      <c r="N14" s="453"/>
      <c r="O14" s="453"/>
      <c r="P14" s="437"/>
      <c r="Q14" s="454" t="s">
        <v>159</v>
      </c>
      <c r="R14" s="465" t="s">
        <v>160</v>
      </c>
      <c r="S14" s="560" t="s">
        <v>180</v>
      </c>
      <c r="T14" s="453">
        <v>46</v>
      </c>
      <c r="U14" s="453">
        <v>46</v>
      </c>
      <c r="V14" s="453">
        <v>46</v>
      </c>
      <c r="W14" s="453">
        <v>45</v>
      </c>
      <c r="X14" s="614">
        <v>28</v>
      </c>
      <c r="Y14" s="453">
        <v>28</v>
      </c>
      <c r="Z14" s="453">
        <v>28</v>
      </c>
      <c r="AA14" s="615">
        <v>27</v>
      </c>
      <c r="AB14" s="683">
        <v>4800000</v>
      </c>
      <c r="AC14" s="785"/>
      <c r="AD14" s="452"/>
      <c r="AE14" s="581"/>
      <c r="AF14" s="581">
        <f t="shared" si="2"/>
        <v>183</v>
      </c>
      <c r="AG14" s="579">
        <v>111</v>
      </c>
      <c r="AI14" s="579">
        <f t="shared" si="3"/>
        <v>27.75</v>
      </c>
    </row>
    <row r="15" spans="1:36" ht="39.950000000000003" customHeight="1">
      <c r="A15" s="453"/>
      <c r="B15" s="452"/>
      <c r="C15" s="452"/>
      <c r="D15" s="453"/>
      <c r="E15" s="453"/>
      <c r="F15" s="453"/>
      <c r="G15" s="538"/>
      <c r="H15" s="614"/>
      <c r="I15" s="453"/>
      <c r="J15" s="453"/>
      <c r="K15" s="615"/>
      <c r="L15" s="631"/>
      <c r="M15" s="453"/>
      <c r="N15" s="453"/>
      <c r="O15" s="453"/>
      <c r="P15" s="437"/>
      <c r="Q15" s="454" t="s">
        <v>161</v>
      </c>
      <c r="R15" s="466" t="s">
        <v>162</v>
      </c>
      <c r="S15" s="560" t="s">
        <v>181</v>
      </c>
      <c r="T15" s="453">
        <v>90</v>
      </c>
      <c r="U15" s="453">
        <v>90</v>
      </c>
      <c r="V15" s="453">
        <v>90</v>
      </c>
      <c r="W15" s="453">
        <v>90</v>
      </c>
      <c r="X15" s="614">
        <v>93</v>
      </c>
      <c r="Y15" s="453">
        <v>93</v>
      </c>
      <c r="Z15" s="453">
        <v>93</v>
      </c>
      <c r="AA15" s="615">
        <v>93</v>
      </c>
      <c r="AB15" s="683">
        <v>37000000</v>
      </c>
      <c r="AC15" s="785"/>
      <c r="AD15" s="452"/>
      <c r="AE15" s="581"/>
      <c r="AF15" s="581">
        <f t="shared" si="2"/>
        <v>360</v>
      </c>
      <c r="AG15" s="579">
        <v>372</v>
      </c>
      <c r="AI15" s="579">
        <f t="shared" si="3"/>
        <v>93</v>
      </c>
    </row>
    <row r="16" spans="1:36" ht="39.75" customHeight="1">
      <c r="A16" s="453"/>
      <c r="B16" s="452"/>
      <c r="C16" s="452"/>
      <c r="D16" s="453"/>
      <c r="E16" s="453"/>
      <c r="F16" s="453"/>
      <c r="G16" s="538"/>
      <c r="H16" s="614"/>
      <c r="I16" s="453"/>
      <c r="J16" s="453"/>
      <c r="K16" s="615"/>
      <c r="L16" s="631"/>
      <c r="M16" s="453"/>
      <c r="N16" s="453"/>
      <c r="O16" s="453"/>
      <c r="P16" s="437"/>
      <c r="Q16" s="454" t="s">
        <v>163</v>
      </c>
      <c r="R16" s="467" t="s">
        <v>428</v>
      </c>
      <c r="S16" s="564" t="s">
        <v>180</v>
      </c>
      <c r="T16" s="453">
        <v>3</v>
      </c>
      <c r="U16" s="453">
        <v>3</v>
      </c>
      <c r="V16" s="453">
        <v>4</v>
      </c>
      <c r="W16" s="453">
        <v>6</v>
      </c>
      <c r="X16" s="614">
        <v>300</v>
      </c>
      <c r="Y16" s="453">
        <v>300</v>
      </c>
      <c r="Z16" s="453">
        <v>300</v>
      </c>
      <c r="AA16" s="615">
        <v>300</v>
      </c>
      <c r="AB16" s="683">
        <v>68033000</v>
      </c>
      <c r="AC16" s="785"/>
      <c r="AD16" s="452"/>
      <c r="AE16" s="581"/>
      <c r="AF16" s="581">
        <f t="shared" si="2"/>
        <v>16</v>
      </c>
      <c r="AG16" s="579">
        <v>1200</v>
      </c>
      <c r="AI16" s="579">
        <f t="shared" si="3"/>
        <v>300</v>
      </c>
    </row>
    <row r="17" spans="1:35" ht="34.5" customHeight="1">
      <c r="A17" s="453"/>
      <c r="B17" s="452"/>
      <c r="C17" s="452"/>
      <c r="D17" s="453"/>
      <c r="E17" s="453"/>
      <c r="F17" s="453"/>
      <c r="G17" s="538"/>
      <c r="H17" s="614"/>
      <c r="I17" s="453"/>
      <c r="J17" s="453"/>
      <c r="K17" s="615"/>
      <c r="L17" s="631"/>
      <c r="M17" s="453"/>
      <c r="N17" s="453"/>
      <c r="O17" s="453"/>
      <c r="P17" s="437"/>
      <c r="Q17" s="454" t="s">
        <v>165</v>
      </c>
      <c r="R17" s="467" t="s">
        <v>429</v>
      </c>
      <c r="S17" s="565" t="s">
        <v>182</v>
      </c>
      <c r="T17" s="453">
        <v>1069</v>
      </c>
      <c r="U17" s="453">
        <v>1069</v>
      </c>
      <c r="V17" s="453">
        <v>1069</v>
      </c>
      <c r="W17" s="453">
        <v>1068</v>
      </c>
      <c r="X17" s="614">
        <v>11</v>
      </c>
      <c r="Y17" s="453">
        <v>11</v>
      </c>
      <c r="Z17" s="453">
        <v>11</v>
      </c>
      <c r="AA17" s="615">
        <v>11</v>
      </c>
      <c r="AB17" s="683">
        <v>300000000</v>
      </c>
      <c r="AC17" s="785"/>
      <c r="AD17" s="452"/>
      <c r="AE17" s="581"/>
      <c r="AF17" s="581">
        <f t="shared" si="2"/>
        <v>4275</v>
      </c>
      <c r="AG17" s="579">
        <v>44</v>
      </c>
      <c r="AI17" s="579">
        <f t="shared" si="3"/>
        <v>11</v>
      </c>
    </row>
    <row r="18" spans="1:35" ht="40.5" customHeight="1">
      <c r="A18" s="453"/>
      <c r="B18" s="452"/>
      <c r="C18" s="452"/>
      <c r="D18" s="453"/>
      <c r="E18" s="453"/>
      <c r="F18" s="453"/>
      <c r="G18" s="538"/>
      <c r="H18" s="614"/>
      <c r="I18" s="453"/>
      <c r="J18" s="453"/>
      <c r="K18" s="615"/>
      <c r="L18" s="631"/>
      <c r="M18" s="453"/>
      <c r="N18" s="453"/>
      <c r="O18" s="453"/>
      <c r="P18" s="452"/>
      <c r="Q18" s="454" t="s">
        <v>167</v>
      </c>
      <c r="R18" s="469" t="s">
        <v>430</v>
      </c>
      <c r="S18" s="563" t="s">
        <v>180</v>
      </c>
      <c r="T18" s="453">
        <v>578</v>
      </c>
      <c r="U18" s="453">
        <v>578</v>
      </c>
      <c r="V18" s="453">
        <v>579</v>
      </c>
      <c r="W18" s="453">
        <v>580</v>
      </c>
      <c r="X18" s="614">
        <v>1580</v>
      </c>
      <c r="Y18" s="453">
        <v>1579</v>
      </c>
      <c r="Z18" s="453">
        <v>1578</v>
      </c>
      <c r="AA18" s="615">
        <v>1578</v>
      </c>
      <c r="AB18" s="683">
        <v>144000000</v>
      </c>
      <c r="AC18" s="785"/>
      <c r="AD18" s="452"/>
      <c r="AF18" s="581">
        <f t="shared" si="2"/>
        <v>2315</v>
      </c>
      <c r="AG18" s="579">
        <v>6315</v>
      </c>
      <c r="AI18" s="579">
        <f t="shared" si="3"/>
        <v>1578.75</v>
      </c>
    </row>
    <row r="19" spans="1:35" ht="39.950000000000003" customHeight="1">
      <c r="A19" s="453"/>
      <c r="B19" s="452"/>
      <c r="C19" s="452"/>
      <c r="D19" s="453"/>
      <c r="E19" s="453"/>
      <c r="F19" s="453"/>
      <c r="G19" s="538"/>
      <c r="H19" s="614"/>
      <c r="I19" s="453"/>
      <c r="J19" s="453"/>
      <c r="K19" s="615"/>
      <c r="L19" s="631"/>
      <c r="M19" s="453"/>
      <c r="N19" s="453"/>
      <c r="O19" s="453"/>
      <c r="P19" s="452"/>
      <c r="Q19" s="454" t="s">
        <v>168</v>
      </c>
      <c r="R19" s="470" t="s">
        <v>169</v>
      </c>
      <c r="S19" s="560" t="s">
        <v>346</v>
      </c>
      <c r="T19" s="453">
        <v>140</v>
      </c>
      <c r="U19" s="453">
        <v>140</v>
      </c>
      <c r="V19" s="453">
        <v>140</v>
      </c>
      <c r="W19" s="453">
        <v>141</v>
      </c>
      <c r="X19" s="614">
        <v>720</v>
      </c>
      <c r="Y19" s="453">
        <v>720</v>
      </c>
      <c r="Z19" s="453">
        <v>722</v>
      </c>
      <c r="AA19" s="615">
        <v>715</v>
      </c>
      <c r="AB19" s="683">
        <v>6420000</v>
      </c>
      <c r="AC19" s="785"/>
      <c r="AD19" s="452"/>
      <c r="AF19" s="581">
        <f t="shared" si="2"/>
        <v>561</v>
      </c>
      <c r="AG19" s="579">
        <v>2877</v>
      </c>
      <c r="AI19" s="579">
        <f t="shared" si="3"/>
        <v>719.25</v>
      </c>
    </row>
    <row r="20" spans="1:35" ht="26.25">
      <c r="A20" s="453"/>
      <c r="B20" s="452"/>
      <c r="C20" s="452"/>
      <c r="D20" s="453"/>
      <c r="E20" s="453"/>
      <c r="F20" s="453"/>
      <c r="G20" s="538"/>
      <c r="H20" s="614"/>
      <c r="I20" s="453"/>
      <c r="J20" s="453"/>
      <c r="K20" s="615"/>
      <c r="L20" s="631"/>
      <c r="M20" s="453"/>
      <c r="N20" s="453"/>
      <c r="O20" s="453"/>
      <c r="P20" s="452"/>
      <c r="Q20" s="437" t="s">
        <v>170</v>
      </c>
      <c r="R20" s="437" t="s">
        <v>171</v>
      </c>
      <c r="S20" s="560" t="s">
        <v>470</v>
      </c>
      <c r="T20" s="453">
        <v>0</v>
      </c>
      <c r="U20" s="453">
        <v>1</v>
      </c>
      <c r="V20" s="453">
        <v>0</v>
      </c>
      <c r="W20" s="453">
        <v>0</v>
      </c>
      <c r="X20" s="616">
        <v>0</v>
      </c>
      <c r="Y20" s="549">
        <v>0</v>
      </c>
      <c r="Z20" s="549">
        <v>1</v>
      </c>
      <c r="AA20" s="617">
        <v>0</v>
      </c>
      <c r="AB20" s="683">
        <v>24075000</v>
      </c>
      <c r="AC20" s="785"/>
      <c r="AD20" s="452"/>
      <c r="AF20" s="581">
        <f t="shared" si="2"/>
        <v>1</v>
      </c>
      <c r="AG20" s="579">
        <v>50</v>
      </c>
      <c r="AI20" s="579">
        <f t="shared" si="3"/>
        <v>12.5</v>
      </c>
    </row>
    <row r="21" spans="1:35" ht="54" customHeight="1">
      <c r="A21" s="453"/>
      <c r="B21" s="452"/>
      <c r="C21" s="452"/>
      <c r="D21" s="453"/>
      <c r="E21" s="453"/>
      <c r="F21" s="453"/>
      <c r="G21" s="538"/>
      <c r="H21" s="614"/>
      <c r="I21" s="453"/>
      <c r="J21" s="453"/>
      <c r="K21" s="615"/>
      <c r="L21" s="631"/>
      <c r="M21" s="453"/>
      <c r="N21" s="453"/>
      <c r="O21" s="453"/>
      <c r="P21" s="452"/>
      <c r="Q21" s="437" t="s">
        <v>172</v>
      </c>
      <c r="R21" s="437" t="s">
        <v>171</v>
      </c>
      <c r="S21" s="560" t="s">
        <v>470</v>
      </c>
      <c r="T21" s="453">
        <v>0</v>
      </c>
      <c r="U21" s="453">
        <v>1</v>
      </c>
      <c r="V21" s="453">
        <v>0</v>
      </c>
      <c r="W21" s="453">
        <v>0</v>
      </c>
      <c r="X21" s="616">
        <v>0</v>
      </c>
      <c r="Y21" s="549">
        <v>0</v>
      </c>
      <c r="Z21" s="549">
        <v>1</v>
      </c>
      <c r="AA21" s="617">
        <v>0</v>
      </c>
      <c r="AB21" s="683">
        <v>24075000</v>
      </c>
      <c r="AC21" s="785"/>
      <c r="AD21" s="452"/>
      <c r="AF21" s="581">
        <f t="shared" si="2"/>
        <v>1</v>
      </c>
      <c r="AG21" s="579">
        <v>552</v>
      </c>
      <c r="AI21" s="579">
        <f t="shared" si="3"/>
        <v>138</v>
      </c>
    </row>
    <row r="22" spans="1:35" ht="51.75" customHeight="1">
      <c r="A22" s="453"/>
      <c r="B22" s="452"/>
      <c r="C22" s="452"/>
      <c r="D22" s="453"/>
      <c r="E22" s="453"/>
      <c r="F22" s="453"/>
      <c r="G22" s="538"/>
      <c r="H22" s="614"/>
      <c r="I22" s="453"/>
      <c r="J22" s="453"/>
      <c r="K22" s="615"/>
      <c r="L22" s="631"/>
      <c r="M22" s="453"/>
      <c r="N22" s="453"/>
      <c r="O22" s="453"/>
      <c r="P22" s="452"/>
      <c r="Q22" s="437" t="s">
        <v>173</v>
      </c>
      <c r="R22" s="437" t="s">
        <v>171</v>
      </c>
      <c r="S22" s="560" t="s">
        <v>470</v>
      </c>
      <c r="T22" s="453">
        <v>0</v>
      </c>
      <c r="U22" s="453">
        <v>1</v>
      </c>
      <c r="V22" s="453">
        <v>0</v>
      </c>
      <c r="W22" s="453">
        <v>0</v>
      </c>
      <c r="X22" s="616">
        <v>0</v>
      </c>
      <c r="Y22" s="549">
        <v>0</v>
      </c>
      <c r="Z22" s="549">
        <v>1</v>
      </c>
      <c r="AA22" s="617">
        <v>0</v>
      </c>
      <c r="AB22" s="683">
        <v>24075000</v>
      </c>
      <c r="AC22" s="769" t="s">
        <v>670</v>
      </c>
      <c r="AD22" s="452"/>
      <c r="AF22" s="581">
        <f t="shared" si="2"/>
        <v>1</v>
      </c>
      <c r="AG22" s="579">
        <v>2</v>
      </c>
      <c r="AI22" s="579">
        <f t="shared" si="3"/>
        <v>0.5</v>
      </c>
    </row>
    <row r="23" spans="1:35" ht="52.5" customHeight="1">
      <c r="A23" s="453"/>
      <c r="B23" s="452"/>
      <c r="C23" s="452"/>
      <c r="D23" s="453"/>
      <c r="E23" s="453"/>
      <c r="F23" s="453"/>
      <c r="G23" s="538"/>
      <c r="H23" s="614"/>
      <c r="I23" s="453"/>
      <c r="J23" s="453"/>
      <c r="K23" s="615"/>
      <c r="L23" s="631"/>
      <c r="M23" s="453"/>
      <c r="N23" s="453"/>
      <c r="O23" s="453"/>
      <c r="P23" s="452"/>
      <c r="Q23" s="437" t="s">
        <v>174</v>
      </c>
      <c r="R23" s="437" t="s">
        <v>171</v>
      </c>
      <c r="S23" s="560" t="s">
        <v>470</v>
      </c>
      <c r="T23" s="453">
        <v>0</v>
      </c>
      <c r="U23" s="453">
        <v>1</v>
      </c>
      <c r="V23" s="453">
        <v>0</v>
      </c>
      <c r="W23" s="453">
        <v>0</v>
      </c>
      <c r="X23" s="616">
        <v>0</v>
      </c>
      <c r="Y23" s="549">
        <v>0</v>
      </c>
      <c r="Z23" s="549">
        <v>1</v>
      </c>
      <c r="AA23" s="617">
        <v>0</v>
      </c>
      <c r="AB23" s="683">
        <v>24075000</v>
      </c>
      <c r="AC23" s="770"/>
      <c r="AD23" s="452"/>
      <c r="AF23" s="581">
        <f t="shared" si="2"/>
        <v>1</v>
      </c>
      <c r="AG23" s="579">
        <v>2</v>
      </c>
      <c r="AI23" s="579">
        <f t="shared" si="3"/>
        <v>0.5</v>
      </c>
    </row>
    <row r="24" spans="1:35" ht="60.75" customHeight="1">
      <c r="A24" s="453"/>
      <c r="B24" s="452"/>
      <c r="C24" s="452"/>
      <c r="D24" s="453"/>
      <c r="E24" s="453"/>
      <c r="F24" s="453"/>
      <c r="G24" s="538"/>
      <c r="H24" s="614"/>
      <c r="I24" s="453"/>
      <c r="J24" s="453"/>
      <c r="K24" s="615"/>
      <c r="L24" s="631"/>
      <c r="M24" s="453"/>
      <c r="N24" s="453"/>
      <c r="O24" s="453"/>
      <c r="P24" s="452"/>
      <c r="Q24" s="437" t="s">
        <v>175</v>
      </c>
      <c r="R24" s="437" t="s">
        <v>171</v>
      </c>
      <c r="S24" s="560" t="s">
        <v>470</v>
      </c>
      <c r="T24" s="453">
        <v>0</v>
      </c>
      <c r="U24" s="453">
        <v>1</v>
      </c>
      <c r="V24" s="453">
        <v>0</v>
      </c>
      <c r="W24" s="453">
        <v>0</v>
      </c>
      <c r="X24" s="616">
        <v>0</v>
      </c>
      <c r="Y24" s="549">
        <v>0</v>
      </c>
      <c r="Z24" s="549">
        <v>1</v>
      </c>
      <c r="AA24" s="617">
        <v>0</v>
      </c>
      <c r="AB24" s="683">
        <v>24075000</v>
      </c>
      <c r="AC24" s="770"/>
      <c r="AD24" s="452"/>
      <c r="AF24" s="581">
        <f t="shared" si="2"/>
        <v>1</v>
      </c>
      <c r="AG24" s="579">
        <v>2</v>
      </c>
      <c r="AI24" s="579">
        <f t="shared" si="3"/>
        <v>0.5</v>
      </c>
    </row>
    <row r="25" spans="1:35" ht="60.75" customHeight="1">
      <c r="A25" s="453"/>
      <c r="B25" s="452"/>
      <c r="C25" s="452"/>
      <c r="D25" s="453"/>
      <c r="E25" s="453"/>
      <c r="F25" s="453"/>
      <c r="G25" s="538"/>
      <c r="H25" s="614"/>
      <c r="I25" s="453"/>
      <c r="J25" s="453"/>
      <c r="K25" s="615"/>
      <c r="L25" s="631"/>
      <c r="M25" s="453"/>
      <c r="N25" s="453"/>
      <c r="O25" s="453"/>
      <c r="P25" s="452"/>
      <c r="Q25" s="437"/>
      <c r="R25" s="437"/>
      <c r="S25" s="560"/>
      <c r="T25" s="549"/>
      <c r="U25" s="549"/>
      <c r="V25" s="549"/>
      <c r="W25" s="597"/>
      <c r="X25" s="616"/>
      <c r="Y25" s="549"/>
      <c r="Z25" s="549"/>
      <c r="AA25" s="617"/>
      <c r="AB25" s="606"/>
      <c r="AC25" s="453"/>
      <c r="AD25" s="452"/>
      <c r="AF25" s="581"/>
    </row>
    <row r="26" spans="1:35" ht="60.75" customHeight="1">
      <c r="A26" s="453"/>
      <c r="B26" s="452"/>
      <c r="C26" s="452"/>
      <c r="D26" s="453"/>
      <c r="E26" s="453"/>
      <c r="F26" s="453"/>
      <c r="G26" s="538"/>
      <c r="H26" s="614"/>
      <c r="I26" s="453"/>
      <c r="J26" s="453"/>
      <c r="K26" s="615"/>
      <c r="L26" s="631"/>
      <c r="M26" s="453"/>
      <c r="N26" s="453"/>
      <c r="O26" s="453"/>
      <c r="P26" s="452"/>
      <c r="Q26" s="437"/>
      <c r="R26" s="437"/>
      <c r="S26" s="560"/>
      <c r="T26" s="549"/>
      <c r="U26" s="549"/>
      <c r="V26" s="549"/>
      <c r="W26" s="597"/>
      <c r="X26" s="616"/>
      <c r="Y26" s="549"/>
      <c r="Z26" s="549"/>
      <c r="AA26" s="617"/>
      <c r="AB26" s="606"/>
      <c r="AC26" s="453"/>
      <c r="AD26" s="452"/>
      <c r="AF26" s="581"/>
    </row>
    <row r="27" spans="1:35" ht="80.25" customHeight="1">
      <c r="A27" s="653">
        <v>2</v>
      </c>
      <c r="B27" s="663" t="s">
        <v>421</v>
      </c>
      <c r="C27" s="663" t="s">
        <v>185</v>
      </c>
      <c r="D27" s="572">
        <v>25</v>
      </c>
      <c r="E27" s="572">
        <v>25</v>
      </c>
      <c r="F27" s="572">
        <v>25</v>
      </c>
      <c r="G27" s="626">
        <v>25</v>
      </c>
      <c r="H27" s="633">
        <v>25</v>
      </c>
      <c r="I27" s="572">
        <v>25</v>
      </c>
      <c r="J27" s="572">
        <v>25</v>
      </c>
      <c r="K27" s="634">
        <v>25</v>
      </c>
      <c r="L27" s="629">
        <f>H27/D27*100</f>
        <v>100</v>
      </c>
      <c r="M27" s="572">
        <f t="shared" ref="M27:O27" si="4">I27/E27*100</f>
        <v>100</v>
      </c>
      <c r="N27" s="572">
        <f t="shared" si="4"/>
        <v>100</v>
      </c>
      <c r="O27" s="572">
        <f t="shared" si="4"/>
        <v>100</v>
      </c>
      <c r="P27" s="553"/>
      <c r="Q27" s="568"/>
      <c r="R27" s="569"/>
      <c r="S27" s="570"/>
      <c r="T27" s="571"/>
      <c r="U27" s="571"/>
      <c r="V27" s="571"/>
      <c r="W27" s="598"/>
      <c r="X27" s="618"/>
      <c r="Y27" s="552"/>
      <c r="Z27" s="552"/>
      <c r="AA27" s="619"/>
      <c r="AB27" s="607">
        <f>SUM(AB28:AB37)</f>
        <v>551282000</v>
      </c>
      <c r="AC27" s="593" t="s">
        <v>184</v>
      </c>
      <c r="AD27" s="572"/>
    </row>
    <row r="28" spans="1:35" ht="27.75" customHeight="1">
      <c r="A28" s="453"/>
      <c r="B28" s="452"/>
      <c r="C28" s="452"/>
      <c r="D28" s="453"/>
      <c r="E28" s="453"/>
      <c r="F28" s="453"/>
      <c r="G28" s="538"/>
      <c r="H28" s="614"/>
      <c r="I28" s="453"/>
      <c r="J28" s="453"/>
      <c r="K28" s="615"/>
      <c r="L28" s="631"/>
      <c r="M28" s="453"/>
      <c r="N28" s="453"/>
      <c r="O28" s="453"/>
      <c r="P28" s="452"/>
      <c r="Q28" s="438" t="s">
        <v>533</v>
      </c>
      <c r="R28" s="438" t="s">
        <v>350</v>
      </c>
      <c r="S28" s="520" t="s">
        <v>93</v>
      </c>
      <c r="T28" s="453">
        <v>0</v>
      </c>
      <c r="U28" s="453">
        <v>0</v>
      </c>
      <c r="V28" s="453">
        <v>0</v>
      </c>
      <c r="W28" s="453">
        <v>0</v>
      </c>
      <c r="X28" s="614">
        <v>0</v>
      </c>
      <c r="Y28" s="453">
        <v>0</v>
      </c>
      <c r="Z28" s="453">
        <v>0</v>
      </c>
      <c r="AA28" s="615">
        <v>0</v>
      </c>
      <c r="AB28" s="483">
        <v>0</v>
      </c>
      <c r="AC28" s="775" t="s">
        <v>183</v>
      </c>
      <c r="AD28" s="551"/>
      <c r="AF28" s="579">
        <f>SUM(T28:W28)</f>
        <v>0</v>
      </c>
      <c r="AG28" s="579">
        <v>5</v>
      </c>
      <c r="AI28" s="579">
        <f>AG28/4</f>
        <v>1.25</v>
      </c>
    </row>
    <row r="29" spans="1:35" ht="39.950000000000003" customHeight="1">
      <c r="A29" s="453"/>
      <c r="B29" s="452"/>
      <c r="C29" s="452"/>
      <c r="D29" s="453"/>
      <c r="E29" s="453"/>
      <c r="F29" s="453"/>
      <c r="G29" s="538"/>
      <c r="H29" s="614"/>
      <c r="I29" s="453"/>
      <c r="J29" s="453"/>
      <c r="K29" s="615"/>
      <c r="L29" s="631"/>
      <c r="M29" s="453"/>
      <c r="N29" s="453"/>
      <c r="O29" s="453"/>
      <c r="P29" s="452"/>
      <c r="Q29" s="438" t="s">
        <v>187</v>
      </c>
      <c r="R29" s="438" t="s">
        <v>534</v>
      </c>
      <c r="S29" s="521" t="s">
        <v>546</v>
      </c>
      <c r="T29" s="453">
        <v>1</v>
      </c>
      <c r="U29" s="453">
        <v>1</v>
      </c>
      <c r="V29" s="453">
        <v>1</v>
      </c>
      <c r="W29" s="453">
        <v>1</v>
      </c>
      <c r="X29" s="616">
        <v>1</v>
      </c>
      <c r="Y29" s="549">
        <v>1</v>
      </c>
      <c r="Z29" s="549">
        <v>1</v>
      </c>
      <c r="AA29" s="617">
        <v>1</v>
      </c>
      <c r="AB29" s="483">
        <v>20000000</v>
      </c>
      <c r="AC29" s="777"/>
      <c r="AD29" s="559"/>
      <c r="AF29" s="579">
        <f t="shared" ref="AF29:AF33" si="5">SUM(T29:W29)</f>
        <v>4</v>
      </c>
      <c r="AG29" s="579">
        <v>4</v>
      </c>
      <c r="AI29" s="579">
        <f t="shared" ref="AI29:AI33" si="6">AG29/4</f>
        <v>1</v>
      </c>
    </row>
    <row r="30" spans="1:35" ht="39.950000000000003" customHeight="1">
      <c r="A30" s="453"/>
      <c r="B30" s="452"/>
      <c r="C30" s="452"/>
      <c r="D30" s="453"/>
      <c r="E30" s="453"/>
      <c r="F30" s="453"/>
      <c r="G30" s="538"/>
      <c r="H30" s="614"/>
      <c r="I30" s="453"/>
      <c r="J30" s="453"/>
      <c r="K30" s="615"/>
      <c r="L30" s="631"/>
      <c r="M30" s="453"/>
      <c r="N30" s="453"/>
      <c r="O30" s="453"/>
      <c r="P30" s="452"/>
      <c r="Q30" s="438" t="s">
        <v>188</v>
      </c>
      <c r="R30" s="438" t="s">
        <v>535</v>
      </c>
      <c r="S30" s="521" t="s">
        <v>546</v>
      </c>
      <c r="T30" s="453">
        <v>1</v>
      </c>
      <c r="U30" s="453">
        <v>1</v>
      </c>
      <c r="V30" s="453">
        <v>1</v>
      </c>
      <c r="W30" s="453">
        <v>1</v>
      </c>
      <c r="X30" s="616">
        <v>7862</v>
      </c>
      <c r="Y30" s="549">
        <v>7862</v>
      </c>
      <c r="Z30" s="549">
        <v>7862</v>
      </c>
      <c r="AA30" s="617">
        <v>7863</v>
      </c>
      <c r="AB30" s="483">
        <v>56108000</v>
      </c>
      <c r="AC30" s="777"/>
      <c r="AD30" s="453"/>
      <c r="AF30" s="579">
        <f t="shared" si="5"/>
        <v>4</v>
      </c>
      <c r="AG30" s="579">
        <v>31449</v>
      </c>
      <c r="AI30" s="579">
        <f t="shared" si="6"/>
        <v>7862.25</v>
      </c>
    </row>
    <row r="31" spans="1:35" ht="39.950000000000003" customHeight="1">
      <c r="A31" s="453"/>
      <c r="B31" s="452"/>
      <c r="C31" s="452"/>
      <c r="D31" s="453"/>
      <c r="E31" s="453"/>
      <c r="F31" s="453"/>
      <c r="G31" s="538"/>
      <c r="H31" s="614"/>
      <c r="I31" s="453"/>
      <c r="J31" s="453"/>
      <c r="K31" s="615"/>
      <c r="L31" s="631"/>
      <c r="M31" s="453"/>
      <c r="N31" s="453"/>
      <c r="O31" s="453"/>
      <c r="P31" s="452"/>
      <c r="Q31" s="438" t="s">
        <v>189</v>
      </c>
      <c r="R31" s="438" t="s">
        <v>536</v>
      </c>
      <c r="S31" s="521" t="s">
        <v>546</v>
      </c>
      <c r="T31" s="453">
        <v>1</v>
      </c>
      <c r="U31" s="453">
        <v>1</v>
      </c>
      <c r="V31" s="453">
        <v>1</v>
      </c>
      <c r="W31" s="453">
        <v>1</v>
      </c>
      <c r="X31" s="616">
        <v>0</v>
      </c>
      <c r="Y31" s="549">
        <v>28</v>
      </c>
      <c r="Z31" s="549">
        <v>0</v>
      </c>
      <c r="AA31" s="617">
        <v>1</v>
      </c>
      <c r="AB31" s="483">
        <v>16680000</v>
      </c>
      <c r="AC31" s="777"/>
      <c r="AD31" s="453"/>
      <c r="AF31" s="579">
        <f t="shared" si="5"/>
        <v>4</v>
      </c>
      <c r="AG31" s="579">
        <v>29</v>
      </c>
      <c r="AI31" s="579">
        <f t="shared" si="6"/>
        <v>7.25</v>
      </c>
    </row>
    <row r="32" spans="1:35" ht="39.950000000000003" customHeight="1">
      <c r="A32" s="453"/>
      <c r="B32" s="452"/>
      <c r="C32" s="452"/>
      <c r="D32" s="453"/>
      <c r="E32" s="453"/>
      <c r="F32" s="453"/>
      <c r="G32" s="538"/>
      <c r="H32" s="614"/>
      <c r="I32" s="453"/>
      <c r="J32" s="453"/>
      <c r="K32" s="615"/>
      <c r="L32" s="631"/>
      <c r="M32" s="453"/>
      <c r="N32" s="453"/>
      <c r="O32" s="453"/>
      <c r="P32" s="452"/>
      <c r="Q32" s="438" t="s">
        <v>190</v>
      </c>
      <c r="R32" s="438" t="s">
        <v>537</v>
      </c>
      <c r="S32" s="522" t="s">
        <v>195</v>
      </c>
      <c r="T32" s="453">
        <v>7953</v>
      </c>
      <c r="U32" s="453">
        <v>7953</v>
      </c>
      <c r="V32" s="453">
        <v>7953</v>
      </c>
      <c r="W32" s="453">
        <v>7951</v>
      </c>
      <c r="X32" s="616">
        <v>5</v>
      </c>
      <c r="Y32" s="549">
        <v>20</v>
      </c>
      <c r="Z32" s="549">
        <v>15</v>
      </c>
      <c r="AA32" s="617">
        <v>15</v>
      </c>
      <c r="AB32" s="483">
        <v>268494000</v>
      </c>
      <c r="AC32" s="777"/>
      <c r="AD32" s="452"/>
      <c r="AF32" s="579">
        <f t="shared" si="5"/>
        <v>31810</v>
      </c>
      <c r="AG32" s="579">
        <v>55</v>
      </c>
      <c r="AI32" s="579">
        <f t="shared" si="6"/>
        <v>13.75</v>
      </c>
    </row>
    <row r="33" spans="1:35" ht="39.950000000000003" customHeight="1">
      <c r="A33" s="453"/>
      <c r="B33" s="452"/>
      <c r="C33" s="452"/>
      <c r="D33" s="453"/>
      <c r="E33" s="453"/>
      <c r="F33" s="453"/>
      <c r="G33" s="538"/>
      <c r="H33" s="614"/>
      <c r="I33" s="453"/>
      <c r="J33" s="453"/>
      <c r="K33" s="615"/>
      <c r="L33" s="631"/>
      <c r="M33" s="453"/>
      <c r="N33" s="453"/>
      <c r="O33" s="453"/>
      <c r="P33" s="452"/>
      <c r="Q33" s="438" t="s">
        <v>538</v>
      </c>
      <c r="R33" s="438" t="s">
        <v>539</v>
      </c>
      <c r="S33" s="521" t="s">
        <v>546</v>
      </c>
      <c r="T33" s="453">
        <v>20</v>
      </c>
      <c r="U33" s="453">
        <v>25</v>
      </c>
      <c r="V33" s="453">
        <v>25</v>
      </c>
      <c r="W33" s="453">
        <v>20</v>
      </c>
      <c r="X33" s="616">
        <v>0</v>
      </c>
      <c r="Y33" s="549">
        <v>1</v>
      </c>
      <c r="Z33" s="549">
        <v>0</v>
      </c>
      <c r="AA33" s="617">
        <v>0</v>
      </c>
      <c r="AB33" s="483">
        <v>18000000</v>
      </c>
      <c r="AC33" s="777"/>
      <c r="AD33" s="452"/>
      <c r="AF33" s="579">
        <f t="shared" si="5"/>
        <v>90</v>
      </c>
      <c r="AG33" s="579">
        <v>1</v>
      </c>
      <c r="AI33" s="579">
        <f t="shared" si="6"/>
        <v>0.25</v>
      </c>
    </row>
    <row r="34" spans="1:35" ht="39.950000000000003" customHeight="1">
      <c r="A34" s="453"/>
      <c r="B34" s="452"/>
      <c r="C34" s="452"/>
      <c r="D34" s="453"/>
      <c r="E34" s="453"/>
      <c r="F34" s="453"/>
      <c r="G34" s="538"/>
      <c r="H34" s="614"/>
      <c r="I34" s="453"/>
      <c r="J34" s="453"/>
      <c r="K34" s="615"/>
      <c r="L34" s="631"/>
      <c r="M34" s="453"/>
      <c r="N34" s="453"/>
      <c r="O34" s="453"/>
      <c r="P34" s="452"/>
      <c r="Q34" s="438" t="s">
        <v>540</v>
      </c>
      <c r="R34" s="438" t="s">
        <v>541</v>
      </c>
      <c r="S34" s="523" t="s">
        <v>470</v>
      </c>
      <c r="T34" s="453">
        <v>0</v>
      </c>
      <c r="U34" s="453">
        <v>0</v>
      </c>
      <c r="V34" s="453">
        <v>0</v>
      </c>
      <c r="W34" s="453">
        <v>0</v>
      </c>
      <c r="X34" s="614">
        <v>0</v>
      </c>
      <c r="Y34" s="453">
        <v>0</v>
      </c>
      <c r="Z34" s="453">
        <v>0</v>
      </c>
      <c r="AA34" s="615">
        <v>0</v>
      </c>
      <c r="AB34" s="483">
        <v>0</v>
      </c>
      <c r="AC34" s="777"/>
      <c r="AD34" s="452"/>
    </row>
    <row r="35" spans="1:35" ht="39.950000000000003" customHeight="1">
      <c r="A35" s="453"/>
      <c r="B35" s="452"/>
      <c r="C35" s="452"/>
      <c r="D35" s="453"/>
      <c r="E35" s="453"/>
      <c r="F35" s="453"/>
      <c r="G35" s="538"/>
      <c r="H35" s="614"/>
      <c r="I35" s="453"/>
      <c r="J35" s="453"/>
      <c r="K35" s="615"/>
      <c r="L35" s="631"/>
      <c r="M35" s="453"/>
      <c r="N35" s="453"/>
      <c r="O35" s="453"/>
      <c r="P35" s="452"/>
      <c r="Q35" s="438" t="s">
        <v>542</v>
      </c>
      <c r="R35" s="438" t="s">
        <v>354</v>
      </c>
      <c r="S35" s="522" t="s">
        <v>93</v>
      </c>
      <c r="T35" s="453">
        <v>15</v>
      </c>
      <c r="U35" s="453">
        <v>0</v>
      </c>
      <c r="V35" s="453">
        <v>0</v>
      </c>
      <c r="W35" s="538">
        <v>6</v>
      </c>
      <c r="X35" s="614">
        <v>15</v>
      </c>
      <c r="Y35" s="453">
        <v>0</v>
      </c>
      <c r="Z35" s="453">
        <v>0</v>
      </c>
      <c r="AA35" s="615">
        <v>6</v>
      </c>
      <c r="AB35" s="685">
        <v>97000000</v>
      </c>
      <c r="AC35" s="777"/>
      <c r="AD35" s="452"/>
    </row>
    <row r="36" spans="1:35" ht="39.950000000000003" customHeight="1">
      <c r="A36" s="453"/>
      <c r="B36" s="452"/>
      <c r="C36" s="452"/>
      <c r="D36" s="453"/>
      <c r="E36" s="453"/>
      <c r="F36" s="453"/>
      <c r="G36" s="538"/>
      <c r="H36" s="614"/>
      <c r="I36" s="453"/>
      <c r="J36" s="453"/>
      <c r="K36" s="615"/>
      <c r="L36" s="631"/>
      <c r="M36" s="453"/>
      <c r="N36" s="453"/>
      <c r="O36" s="453"/>
      <c r="P36" s="452"/>
      <c r="Q36" s="438" t="s">
        <v>192</v>
      </c>
      <c r="R36" s="437" t="s">
        <v>543</v>
      </c>
      <c r="S36" s="522" t="s">
        <v>182</v>
      </c>
      <c r="T36" s="453">
        <v>15</v>
      </c>
      <c r="U36" s="453">
        <v>15</v>
      </c>
      <c r="V36" s="453">
        <v>15</v>
      </c>
      <c r="W36" s="538">
        <v>10</v>
      </c>
      <c r="X36" s="614">
        <v>15</v>
      </c>
      <c r="Y36" s="453">
        <v>15</v>
      </c>
      <c r="Z36" s="453">
        <v>15</v>
      </c>
      <c r="AA36" s="615">
        <v>10</v>
      </c>
      <c r="AB36" s="685">
        <v>30000000</v>
      </c>
      <c r="AC36" s="777"/>
      <c r="AD36" s="452"/>
    </row>
    <row r="37" spans="1:35" ht="54.75" customHeight="1">
      <c r="A37" s="453"/>
      <c r="B37" s="452"/>
      <c r="C37" s="452"/>
      <c r="D37" s="453"/>
      <c r="E37" s="453"/>
      <c r="F37" s="453"/>
      <c r="G37" s="538"/>
      <c r="H37" s="614"/>
      <c r="I37" s="453"/>
      <c r="J37" s="453"/>
      <c r="K37" s="615"/>
      <c r="L37" s="631"/>
      <c r="M37" s="453"/>
      <c r="N37" s="453"/>
      <c r="O37" s="453"/>
      <c r="P37" s="452"/>
      <c r="Q37" s="438" t="s">
        <v>544</v>
      </c>
      <c r="R37" s="438" t="s">
        <v>545</v>
      </c>
      <c r="S37" s="522" t="s">
        <v>93</v>
      </c>
      <c r="T37" s="453">
        <v>12</v>
      </c>
      <c r="U37" s="453">
        <v>0</v>
      </c>
      <c r="V37" s="453">
        <v>0</v>
      </c>
      <c r="W37" s="538">
        <v>0</v>
      </c>
      <c r="X37" s="614">
        <v>12</v>
      </c>
      <c r="Y37" s="453">
        <v>0</v>
      </c>
      <c r="Z37" s="453">
        <v>0</v>
      </c>
      <c r="AA37" s="615">
        <v>0</v>
      </c>
      <c r="AB37" s="686">
        <v>45000000</v>
      </c>
      <c r="AC37" s="776"/>
      <c r="AD37" s="452"/>
    </row>
    <row r="38" spans="1:35" ht="39.950000000000003" customHeight="1">
      <c r="A38" s="453"/>
      <c r="B38" s="452"/>
      <c r="C38" s="452"/>
      <c r="D38" s="453"/>
      <c r="E38" s="453"/>
      <c r="F38" s="453"/>
      <c r="G38" s="538"/>
      <c r="H38" s="614"/>
      <c r="I38" s="453"/>
      <c r="J38" s="453"/>
      <c r="K38" s="615"/>
      <c r="L38" s="631"/>
      <c r="M38" s="453"/>
      <c r="N38" s="453"/>
      <c r="O38" s="453"/>
      <c r="P38" s="452"/>
      <c r="Q38" s="543"/>
      <c r="R38" s="548"/>
      <c r="S38" s="560"/>
      <c r="T38" s="550"/>
      <c r="U38" s="550"/>
      <c r="V38" s="550"/>
      <c r="W38" s="599"/>
      <c r="X38" s="614"/>
      <c r="Y38" s="453"/>
      <c r="Z38" s="453"/>
      <c r="AA38" s="615"/>
      <c r="AB38" s="606"/>
      <c r="AC38" s="453"/>
      <c r="AD38" s="452"/>
    </row>
    <row r="39" spans="1:35" ht="63.75">
      <c r="A39" s="574">
        <v>3</v>
      </c>
      <c r="B39" s="446" t="s">
        <v>196</v>
      </c>
      <c r="C39" s="575" t="s">
        <v>197</v>
      </c>
      <c r="D39" s="474">
        <v>0</v>
      </c>
      <c r="E39" s="474">
        <v>50</v>
      </c>
      <c r="F39" s="474">
        <v>25</v>
      </c>
      <c r="G39" s="600">
        <v>25</v>
      </c>
      <c r="H39" s="620">
        <v>0</v>
      </c>
      <c r="I39" s="474">
        <v>50</v>
      </c>
      <c r="J39" s="474">
        <v>25</v>
      </c>
      <c r="K39" s="621">
        <v>25</v>
      </c>
      <c r="L39" s="632">
        <v>0</v>
      </c>
      <c r="M39" s="474">
        <f t="shared" ref="M39:O39" si="7">I39/E39*100</f>
        <v>100</v>
      </c>
      <c r="N39" s="474">
        <f t="shared" si="7"/>
        <v>100</v>
      </c>
      <c r="O39" s="474">
        <f t="shared" si="7"/>
        <v>100</v>
      </c>
      <c r="P39" s="576" t="s">
        <v>198</v>
      </c>
      <c r="Q39" s="474"/>
      <c r="R39" s="474"/>
      <c r="S39" s="474"/>
      <c r="T39" s="474">
        <v>25</v>
      </c>
      <c r="U39" s="474">
        <v>25</v>
      </c>
      <c r="V39" s="474">
        <v>25</v>
      </c>
      <c r="W39" s="600">
        <v>25</v>
      </c>
      <c r="X39" s="620">
        <v>0</v>
      </c>
      <c r="Y39" s="474">
        <v>25</v>
      </c>
      <c r="Z39" s="474">
        <v>25</v>
      </c>
      <c r="AA39" s="621">
        <v>25</v>
      </c>
      <c r="AB39" s="607">
        <f>SUM(AB40:AB41)</f>
        <v>40000000</v>
      </c>
      <c r="AC39" s="593" t="s">
        <v>184</v>
      </c>
      <c r="AD39" s="553"/>
    </row>
    <row r="40" spans="1:35" ht="39" customHeight="1">
      <c r="A40" s="453"/>
      <c r="B40" s="452"/>
      <c r="C40" s="452"/>
      <c r="D40" s="453"/>
      <c r="E40" s="453"/>
      <c r="F40" s="453"/>
      <c r="G40" s="538"/>
      <c r="H40" s="635"/>
      <c r="I40" s="551"/>
      <c r="J40" s="551"/>
      <c r="K40" s="636"/>
      <c r="L40" s="630"/>
      <c r="M40" s="551"/>
      <c r="N40" s="551"/>
      <c r="O40" s="551"/>
      <c r="P40" s="534"/>
      <c r="Q40" s="437" t="s">
        <v>199</v>
      </c>
      <c r="R40" s="477" t="s">
        <v>201</v>
      </c>
      <c r="S40" s="489" t="s">
        <v>203</v>
      </c>
      <c r="T40" s="453">
        <v>0</v>
      </c>
      <c r="U40" s="453">
        <v>5</v>
      </c>
      <c r="V40" s="453">
        <v>5</v>
      </c>
      <c r="W40" s="538">
        <v>0</v>
      </c>
      <c r="X40" s="614">
        <v>0</v>
      </c>
      <c r="Y40" s="453">
        <v>0</v>
      </c>
      <c r="Z40" s="453">
        <v>0</v>
      </c>
      <c r="AA40" s="615">
        <v>0</v>
      </c>
      <c r="AB40" s="606">
        <v>0</v>
      </c>
      <c r="AC40" s="785" t="s">
        <v>667</v>
      </c>
      <c r="AD40" s="452"/>
    </row>
    <row r="41" spans="1:35" ht="54.75" customHeight="1">
      <c r="A41" s="453"/>
      <c r="B41" s="452"/>
      <c r="C41" s="452"/>
      <c r="D41" s="453"/>
      <c r="E41" s="453"/>
      <c r="F41" s="453"/>
      <c r="G41" s="538"/>
      <c r="H41" s="635"/>
      <c r="I41" s="551"/>
      <c r="J41" s="551"/>
      <c r="K41" s="636"/>
      <c r="L41" s="630"/>
      <c r="M41" s="551"/>
      <c r="N41" s="551"/>
      <c r="O41" s="551"/>
      <c r="P41" s="534"/>
      <c r="Q41" s="437" t="s">
        <v>200</v>
      </c>
      <c r="R41" s="477" t="s">
        <v>202</v>
      </c>
      <c r="S41" s="489" t="s">
        <v>203</v>
      </c>
      <c r="T41" s="453">
        <v>3</v>
      </c>
      <c r="U41" s="453">
        <v>3</v>
      </c>
      <c r="V41" s="453">
        <v>3</v>
      </c>
      <c r="W41" s="538">
        <v>0</v>
      </c>
      <c r="X41" s="614">
        <v>1</v>
      </c>
      <c r="Y41" s="453">
        <v>0</v>
      </c>
      <c r="Z41" s="453">
        <v>3</v>
      </c>
      <c r="AA41" s="615">
        <v>5</v>
      </c>
      <c r="AB41" s="606">
        <v>40000000</v>
      </c>
      <c r="AC41" s="785"/>
      <c r="AD41" s="452"/>
    </row>
    <row r="42" spans="1:35" ht="39.950000000000003" customHeight="1">
      <c r="A42" s="453"/>
      <c r="B42" s="452"/>
      <c r="C42" s="452"/>
      <c r="D42" s="453"/>
      <c r="E42" s="453"/>
      <c r="F42" s="453"/>
      <c r="G42" s="538"/>
      <c r="H42" s="635"/>
      <c r="I42" s="551"/>
      <c r="J42" s="551"/>
      <c r="K42" s="636"/>
      <c r="L42" s="630"/>
      <c r="M42" s="551"/>
      <c r="N42" s="551"/>
      <c r="O42" s="551"/>
      <c r="P42" s="452"/>
      <c r="Q42" s="543"/>
      <c r="R42" s="548"/>
      <c r="S42" s="560"/>
      <c r="T42" s="550"/>
      <c r="U42" s="550"/>
      <c r="V42" s="550"/>
      <c r="W42" s="599"/>
      <c r="X42" s="614"/>
      <c r="Y42" s="453"/>
      <c r="Z42" s="453"/>
      <c r="AA42" s="615"/>
      <c r="AB42" s="606"/>
      <c r="AC42" s="453"/>
      <c r="AD42" s="452"/>
    </row>
    <row r="43" spans="1:35" ht="92.25" customHeight="1">
      <c r="A43" s="574">
        <v>4</v>
      </c>
      <c r="B43" s="446" t="s">
        <v>422</v>
      </c>
      <c r="C43" s="554" t="s">
        <v>423</v>
      </c>
      <c r="D43" s="474">
        <v>0</v>
      </c>
      <c r="E43" s="474">
        <v>0</v>
      </c>
      <c r="F43" s="474">
        <v>0</v>
      </c>
      <c r="G43" s="600" t="s">
        <v>515</v>
      </c>
      <c r="H43" s="620">
        <v>0</v>
      </c>
      <c r="I43" s="474">
        <v>0</v>
      </c>
      <c r="J43" s="474">
        <v>0</v>
      </c>
      <c r="K43" s="621">
        <v>0</v>
      </c>
      <c r="L43" s="632">
        <v>0</v>
      </c>
      <c r="M43" s="474">
        <v>0</v>
      </c>
      <c r="N43" s="474">
        <v>0</v>
      </c>
      <c r="O43" s="474">
        <v>0.5</v>
      </c>
      <c r="P43" s="576" t="s">
        <v>204</v>
      </c>
      <c r="Q43" s="474"/>
      <c r="R43" s="474"/>
      <c r="S43" s="474"/>
      <c r="T43" s="474">
        <v>25</v>
      </c>
      <c r="U43" s="474">
        <v>25</v>
      </c>
      <c r="V43" s="474">
        <v>25</v>
      </c>
      <c r="W43" s="600">
        <v>25</v>
      </c>
      <c r="X43" s="620">
        <v>25</v>
      </c>
      <c r="Y43" s="474">
        <v>25</v>
      </c>
      <c r="Z43" s="474">
        <v>25</v>
      </c>
      <c r="AA43" s="621">
        <v>25</v>
      </c>
      <c r="AB43" s="607">
        <f>SUM(AB44:AB49)</f>
        <v>38000000</v>
      </c>
      <c r="AC43" s="593" t="s">
        <v>184</v>
      </c>
      <c r="AD43" s="553"/>
    </row>
    <row r="44" spans="1:35" ht="48" customHeight="1">
      <c r="A44" s="453"/>
      <c r="B44" s="452"/>
      <c r="C44" s="452"/>
      <c r="D44" s="453"/>
      <c r="E44" s="453"/>
      <c r="F44" s="453"/>
      <c r="G44" s="538"/>
      <c r="H44" s="614"/>
      <c r="I44" s="453"/>
      <c r="J44" s="453"/>
      <c r="K44" s="615"/>
      <c r="L44" s="631"/>
      <c r="M44" s="453"/>
      <c r="N44" s="453"/>
      <c r="O44" s="453"/>
      <c r="P44" s="452"/>
      <c r="Q44" s="438" t="s">
        <v>416</v>
      </c>
      <c r="R44" s="438" t="s">
        <v>209</v>
      </c>
      <c r="S44" s="577" t="s">
        <v>215</v>
      </c>
      <c r="T44" s="453">
        <v>2</v>
      </c>
      <c r="U44" s="453">
        <v>0</v>
      </c>
      <c r="V44" s="453">
        <v>0</v>
      </c>
      <c r="W44" s="538">
        <v>0</v>
      </c>
      <c r="X44" s="614">
        <v>2</v>
      </c>
      <c r="Y44" s="453">
        <v>0</v>
      </c>
      <c r="Z44" s="453">
        <v>0</v>
      </c>
      <c r="AA44" s="615">
        <v>0</v>
      </c>
      <c r="AB44" s="606">
        <v>6000000</v>
      </c>
      <c r="AC44" s="775" t="s">
        <v>216</v>
      </c>
      <c r="AD44" s="452"/>
    </row>
    <row r="45" spans="1:35" ht="39.950000000000003" customHeight="1">
      <c r="A45" s="453"/>
      <c r="B45" s="452"/>
      <c r="C45" s="452"/>
      <c r="D45" s="453"/>
      <c r="E45" s="453"/>
      <c r="F45" s="453"/>
      <c r="G45" s="538"/>
      <c r="H45" s="614"/>
      <c r="I45" s="453"/>
      <c r="J45" s="453"/>
      <c r="K45" s="615"/>
      <c r="L45" s="631"/>
      <c r="M45" s="453"/>
      <c r="N45" s="453"/>
      <c r="O45" s="453"/>
      <c r="P45" s="452"/>
      <c r="Q45" s="438" t="s">
        <v>205</v>
      </c>
      <c r="R45" s="438" t="s">
        <v>210</v>
      </c>
      <c r="S45" s="577" t="s">
        <v>215</v>
      </c>
      <c r="T45" s="453">
        <v>0</v>
      </c>
      <c r="U45" s="453">
        <v>2</v>
      </c>
      <c r="V45" s="453">
        <v>0</v>
      </c>
      <c r="W45" s="538">
        <v>2</v>
      </c>
      <c r="X45" s="614">
        <v>0</v>
      </c>
      <c r="Y45" s="453">
        <v>2</v>
      </c>
      <c r="Z45" s="453">
        <v>0</v>
      </c>
      <c r="AA45" s="615">
        <v>2</v>
      </c>
      <c r="AB45" s="606">
        <v>6000000</v>
      </c>
      <c r="AC45" s="777"/>
      <c r="AD45" s="452"/>
    </row>
    <row r="46" spans="1:35" ht="39.950000000000003" customHeight="1">
      <c r="A46" s="453"/>
      <c r="B46" s="452"/>
      <c r="C46" s="452"/>
      <c r="D46" s="453"/>
      <c r="E46" s="453"/>
      <c r="F46" s="453"/>
      <c r="G46" s="538"/>
      <c r="H46" s="614"/>
      <c r="I46" s="453"/>
      <c r="J46" s="453"/>
      <c r="K46" s="615"/>
      <c r="L46" s="631"/>
      <c r="M46" s="453"/>
      <c r="N46" s="453"/>
      <c r="O46" s="453"/>
      <c r="P46" s="452"/>
      <c r="Q46" s="438" t="s">
        <v>206</v>
      </c>
      <c r="R46" s="460" t="s">
        <v>211</v>
      </c>
      <c r="S46" s="577" t="s">
        <v>215</v>
      </c>
      <c r="T46" s="453">
        <v>0</v>
      </c>
      <c r="U46" s="453">
        <v>1</v>
      </c>
      <c r="V46" s="453">
        <v>0</v>
      </c>
      <c r="W46" s="538">
        <v>1</v>
      </c>
      <c r="X46" s="614">
        <v>0</v>
      </c>
      <c r="Y46" s="453">
        <v>1</v>
      </c>
      <c r="Z46" s="453">
        <v>0</v>
      </c>
      <c r="AA46" s="615">
        <v>1</v>
      </c>
      <c r="AB46" s="606">
        <v>6000000</v>
      </c>
      <c r="AC46" s="777"/>
      <c r="AD46" s="452"/>
    </row>
    <row r="47" spans="1:35" ht="39.950000000000003" customHeight="1">
      <c r="A47" s="453"/>
      <c r="B47" s="452"/>
      <c r="C47" s="452"/>
      <c r="D47" s="453"/>
      <c r="E47" s="453"/>
      <c r="F47" s="453"/>
      <c r="G47" s="538"/>
      <c r="H47" s="614"/>
      <c r="I47" s="453"/>
      <c r="J47" s="453"/>
      <c r="K47" s="615"/>
      <c r="L47" s="631"/>
      <c r="M47" s="453"/>
      <c r="N47" s="453"/>
      <c r="O47" s="453"/>
      <c r="P47" s="452"/>
      <c r="Q47" s="480" t="s">
        <v>207</v>
      </c>
      <c r="R47" s="480" t="s">
        <v>212</v>
      </c>
      <c r="S47" s="577" t="s">
        <v>214</v>
      </c>
      <c r="T47" s="453">
        <v>0</v>
      </c>
      <c r="U47" s="453">
        <v>1</v>
      </c>
      <c r="V47" s="453">
        <v>0</v>
      </c>
      <c r="W47" s="538">
        <v>1</v>
      </c>
      <c r="X47" s="614">
        <v>0</v>
      </c>
      <c r="Y47" s="453">
        <v>1</v>
      </c>
      <c r="Z47" s="453">
        <v>0</v>
      </c>
      <c r="AA47" s="615">
        <v>1</v>
      </c>
      <c r="AB47" s="606">
        <v>6000000</v>
      </c>
      <c r="AC47" s="777"/>
      <c r="AD47" s="452"/>
    </row>
    <row r="48" spans="1:35" ht="51.75" customHeight="1">
      <c r="A48" s="453"/>
      <c r="B48" s="452"/>
      <c r="C48" s="452"/>
      <c r="D48" s="453"/>
      <c r="E48" s="453"/>
      <c r="F48" s="453"/>
      <c r="G48" s="538"/>
      <c r="H48" s="614"/>
      <c r="I48" s="453"/>
      <c r="J48" s="453"/>
      <c r="K48" s="615"/>
      <c r="L48" s="631"/>
      <c r="M48" s="453"/>
      <c r="N48" s="453"/>
      <c r="O48" s="453"/>
      <c r="P48" s="452"/>
      <c r="Q48" s="480" t="s">
        <v>208</v>
      </c>
      <c r="R48" s="480" t="s">
        <v>213</v>
      </c>
      <c r="S48" s="577" t="s">
        <v>214</v>
      </c>
      <c r="T48" s="453">
        <v>0</v>
      </c>
      <c r="U48" s="453">
        <v>0</v>
      </c>
      <c r="V48" s="453">
        <v>0</v>
      </c>
      <c r="W48" s="538">
        <v>1</v>
      </c>
      <c r="X48" s="614">
        <v>0</v>
      </c>
      <c r="Y48" s="453">
        <v>0</v>
      </c>
      <c r="Z48" s="453">
        <v>0</v>
      </c>
      <c r="AA48" s="615">
        <v>1</v>
      </c>
      <c r="AB48" s="606">
        <v>8000000</v>
      </c>
      <c r="AC48" s="777"/>
      <c r="AD48" s="452"/>
    </row>
    <row r="49" spans="1:30" ht="36.75" customHeight="1">
      <c r="A49" s="453"/>
      <c r="B49" s="452"/>
      <c r="C49" s="452"/>
      <c r="D49" s="453"/>
      <c r="E49" s="453"/>
      <c r="F49" s="453"/>
      <c r="G49" s="538"/>
      <c r="H49" s="614"/>
      <c r="I49" s="453"/>
      <c r="J49" s="453"/>
      <c r="K49" s="615"/>
      <c r="L49" s="631"/>
      <c r="M49" s="453"/>
      <c r="N49" s="453"/>
      <c r="O49" s="453"/>
      <c r="P49" s="452"/>
      <c r="Q49" s="480" t="s">
        <v>668</v>
      </c>
      <c r="R49" s="480" t="s">
        <v>417</v>
      </c>
      <c r="S49" s="577" t="s">
        <v>215</v>
      </c>
      <c r="T49" s="453">
        <v>0</v>
      </c>
      <c r="U49" s="453">
        <v>0</v>
      </c>
      <c r="V49" s="453">
        <v>0</v>
      </c>
      <c r="W49" s="538">
        <v>1</v>
      </c>
      <c r="X49" s="614">
        <v>0</v>
      </c>
      <c r="Y49" s="453">
        <v>0</v>
      </c>
      <c r="Z49" s="453">
        <v>0</v>
      </c>
      <c r="AA49" s="615">
        <v>1</v>
      </c>
      <c r="AB49" s="606">
        <v>6000000</v>
      </c>
      <c r="AC49" s="776"/>
      <c r="AD49" s="452"/>
    </row>
    <row r="50" spans="1:30" ht="16.5" customHeight="1">
      <c r="A50" s="453"/>
      <c r="B50" s="452"/>
      <c r="C50" s="452"/>
      <c r="D50" s="453"/>
      <c r="E50" s="453"/>
      <c r="F50" s="453"/>
      <c r="G50" s="538"/>
      <c r="H50" s="614"/>
      <c r="I50" s="453"/>
      <c r="J50" s="453"/>
      <c r="K50" s="615"/>
      <c r="L50" s="631"/>
      <c r="M50" s="453"/>
      <c r="N50" s="453"/>
      <c r="O50" s="453"/>
      <c r="P50" s="452"/>
      <c r="Q50" s="480"/>
      <c r="R50" s="480"/>
      <c r="S50" s="577"/>
      <c r="T50" s="453"/>
      <c r="U50" s="453"/>
      <c r="V50" s="453"/>
      <c r="W50" s="538"/>
      <c r="X50" s="622"/>
      <c r="Y50" s="453"/>
      <c r="Z50" s="453"/>
      <c r="AA50" s="615"/>
      <c r="AB50" s="606"/>
      <c r="AC50" s="453"/>
      <c r="AD50" s="452"/>
    </row>
    <row r="51" spans="1:30" ht="38.25">
      <c r="A51" s="574">
        <v>5</v>
      </c>
      <c r="B51" s="446" t="s">
        <v>424</v>
      </c>
      <c r="C51" s="554" t="s">
        <v>524</v>
      </c>
      <c r="D51" s="474">
        <v>25</v>
      </c>
      <c r="E51" s="474">
        <v>25</v>
      </c>
      <c r="F51" s="474">
        <v>25</v>
      </c>
      <c r="G51" s="600">
        <v>25</v>
      </c>
      <c r="H51" s="620">
        <v>25</v>
      </c>
      <c r="I51" s="474">
        <v>25</v>
      </c>
      <c r="J51" s="474">
        <v>25</v>
      </c>
      <c r="K51" s="621">
        <v>25</v>
      </c>
      <c r="L51" s="632">
        <f>H51/D51*100</f>
        <v>100</v>
      </c>
      <c r="M51" s="474">
        <f t="shared" ref="M51:O51" si="8">I51/E51*100</f>
        <v>100</v>
      </c>
      <c r="N51" s="474">
        <f t="shared" si="8"/>
        <v>100</v>
      </c>
      <c r="O51" s="474">
        <f t="shared" si="8"/>
        <v>100</v>
      </c>
      <c r="P51" s="576" t="s">
        <v>218</v>
      </c>
      <c r="Q51" s="474"/>
      <c r="R51" s="474"/>
      <c r="S51" s="474"/>
      <c r="T51" s="474">
        <v>25</v>
      </c>
      <c r="U51" s="474">
        <v>25</v>
      </c>
      <c r="V51" s="474">
        <v>25</v>
      </c>
      <c r="W51" s="600">
        <v>25</v>
      </c>
      <c r="X51" s="620">
        <v>25</v>
      </c>
      <c r="Y51" s="474">
        <v>25</v>
      </c>
      <c r="Z51" s="474">
        <v>25</v>
      </c>
      <c r="AA51" s="621">
        <v>25</v>
      </c>
      <c r="AB51" s="607">
        <f>SUM(AB52:AB96)</f>
        <v>2451925000</v>
      </c>
      <c r="AC51" s="552"/>
      <c r="AD51" s="553"/>
    </row>
    <row r="52" spans="1:30" ht="43.5" customHeight="1">
      <c r="A52" s="453"/>
      <c r="B52" s="452"/>
      <c r="C52" s="452"/>
      <c r="D52" s="453"/>
      <c r="E52" s="453"/>
      <c r="F52" s="453"/>
      <c r="G52" s="538"/>
      <c r="H52" s="614"/>
      <c r="I52" s="453"/>
      <c r="J52" s="453"/>
      <c r="K52" s="615"/>
      <c r="L52" s="631"/>
      <c r="M52" s="453"/>
      <c r="N52" s="453"/>
      <c r="O52" s="453"/>
      <c r="P52" s="371"/>
      <c r="Q52" s="454" t="s">
        <v>219</v>
      </c>
      <c r="R52" s="486" t="s">
        <v>235</v>
      </c>
      <c r="S52" s="456" t="s">
        <v>180</v>
      </c>
      <c r="T52" s="453">
        <v>595</v>
      </c>
      <c r="U52" s="453">
        <v>595</v>
      </c>
      <c r="V52" s="453">
        <v>594</v>
      </c>
      <c r="W52" s="538">
        <v>594</v>
      </c>
      <c r="X52" s="614">
        <v>595</v>
      </c>
      <c r="Y52" s="453">
        <v>595</v>
      </c>
      <c r="Z52" s="453">
        <v>594</v>
      </c>
      <c r="AA52" s="615">
        <v>594</v>
      </c>
      <c r="AB52" s="606">
        <v>70000000</v>
      </c>
      <c r="AC52" s="655" t="s">
        <v>268</v>
      </c>
      <c r="AD52" s="452"/>
    </row>
    <row r="53" spans="1:30" ht="42" customHeight="1">
      <c r="A53" s="453"/>
      <c r="B53" s="452"/>
      <c r="C53" s="452"/>
      <c r="D53" s="453"/>
      <c r="E53" s="453"/>
      <c r="F53" s="453"/>
      <c r="G53" s="538"/>
      <c r="H53" s="614"/>
      <c r="I53" s="453"/>
      <c r="J53" s="453"/>
      <c r="K53" s="615"/>
      <c r="L53" s="631"/>
      <c r="M53" s="453"/>
      <c r="N53" s="453"/>
      <c r="O53" s="453"/>
      <c r="P53" s="371"/>
      <c r="Q53" s="454" t="s">
        <v>220</v>
      </c>
      <c r="R53" s="486" t="s">
        <v>236</v>
      </c>
      <c r="S53" s="456" t="s">
        <v>214</v>
      </c>
      <c r="T53" s="453">
        <v>155</v>
      </c>
      <c r="U53" s="453">
        <v>155</v>
      </c>
      <c r="V53" s="453">
        <v>155</v>
      </c>
      <c r="W53" s="538">
        <v>155</v>
      </c>
      <c r="X53" s="614">
        <v>155</v>
      </c>
      <c r="Y53" s="453">
        <v>155</v>
      </c>
      <c r="Z53" s="453">
        <v>155</v>
      </c>
      <c r="AA53" s="615">
        <v>155</v>
      </c>
      <c r="AB53" s="606">
        <v>1287300000</v>
      </c>
      <c r="AC53" s="655" t="s">
        <v>270</v>
      </c>
      <c r="AD53" s="452"/>
    </row>
    <row r="54" spans="1:30" ht="57.75" customHeight="1">
      <c r="A54" s="453"/>
      <c r="B54" s="452"/>
      <c r="C54" s="452"/>
      <c r="D54" s="453"/>
      <c r="E54" s="453"/>
      <c r="F54" s="453"/>
      <c r="G54" s="538"/>
      <c r="H54" s="614"/>
      <c r="I54" s="453"/>
      <c r="J54" s="453"/>
      <c r="K54" s="615"/>
      <c r="L54" s="631"/>
      <c r="M54" s="453"/>
      <c r="N54" s="453"/>
      <c r="O54" s="453"/>
      <c r="P54" s="371"/>
      <c r="Q54" s="482" t="s">
        <v>221</v>
      </c>
      <c r="R54" s="486" t="s">
        <v>237</v>
      </c>
      <c r="S54" s="456" t="s">
        <v>214</v>
      </c>
      <c r="T54" s="453">
        <v>5</v>
      </c>
      <c r="U54" s="453">
        <v>5</v>
      </c>
      <c r="V54" s="453">
        <v>5</v>
      </c>
      <c r="W54" s="538">
        <v>5</v>
      </c>
      <c r="X54" s="614">
        <v>5</v>
      </c>
      <c r="Y54" s="453">
        <v>5</v>
      </c>
      <c r="Z54" s="453">
        <v>5</v>
      </c>
      <c r="AA54" s="615">
        <v>5</v>
      </c>
      <c r="AB54" s="606">
        <v>36000000</v>
      </c>
      <c r="AC54" s="655" t="s">
        <v>266</v>
      </c>
      <c r="AD54" s="452"/>
    </row>
    <row r="55" spans="1:30" ht="39.950000000000003" customHeight="1">
      <c r="A55" s="453"/>
      <c r="B55" s="452"/>
      <c r="C55" s="452"/>
      <c r="D55" s="453"/>
      <c r="E55" s="453"/>
      <c r="F55" s="453"/>
      <c r="G55" s="538"/>
      <c r="H55" s="614"/>
      <c r="I55" s="453"/>
      <c r="J55" s="453"/>
      <c r="K55" s="615"/>
      <c r="L55" s="631"/>
      <c r="M55" s="453"/>
      <c r="N55" s="453"/>
      <c r="O55" s="453"/>
      <c r="P55" s="371"/>
      <c r="Q55" s="454" t="s">
        <v>228</v>
      </c>
      <c r="R55" s="486" t="s">
        <v>230</v>
      </c>
      <c r="S55" s="453" t="s">
        <v>93</v>
      </c>
      <c r="T55" s="453">
        <v>0</v>
      </c>
      <c r="U55" s="453">
        <v>8</v>
      </c>
      <c r="V55" s="453">
        <v>0</v>
      </c>
      <c r="W55" s="538">
        <v>0</v>
      </c>
      <c r="X55" s="614">
        <v>0</v>
      </c>
      <c r="Y55" s="453">
        <v>8</v>
      </c>
      <c r="Z55" s="453">
        <v>0</v>
      </c>
      <c r="AA55" s="615">
        <v>0</v>
      </c>
      <c r="AB55" s="606">
        <v>64900000</v>
      </c>
      <c r="AC55" s="655" t="s">
        <v>268</v>
      </c>
      <c r="AD55" s="452"/>
    </row>
    <row r="56" spans="1:30" ht="52.5" customHeight="1">
      <c r="A56" s="453"/>
      <c r="B56" s="452"/>
      <c r="C56" s="452"/>
      <c r="D56" s="453"/>
      <c r="E56" s="453"/>
      <c r="F56" s="453"/>
      <c r="G56" s="538"/>
      <c r="H56" s="614"/>
      <c r="I56" s="453"/>
      <c r="J56" s="453"/>
      <c r="K56" s="615"/>
      <c r="L56" s="631"/>
      <c r="M56" s="453"/>
      <c r="N56" s="453"/>
      <c r="O56" s="453"/>
      <c r="P56" s="371"/>
      <c r="Q56" s="482" t="s">
        <v>222</v>
      </c>
      <c r="R56" s="438" t="s">
        <v>238</v>
      </c>
      <c r="S56" s="456" t="s">
        <v>182</v>
      </c>
      <c r="T56" s="453">
        <v>150</v>
      </c>
      <c r="U56" s="453">
        <v>150</v>
      </c>
      <c r="V56" s="453">
        <v>150</v>
      </c>
      <c r="W56" s="538">
        <v>150</v>
      </c>
      <c r="X56" s="614">
        <v>150</v>
      </c>
      <c r="Y56" s="453">
        <v>150</v>
      </c>
      <c r="Z56" s="453">
        <v>150</v>
      </c>
      <c r="AA56" s="615">
        <v>150</v>
      </c>
      <c r="AB56" s="606">
        <v>35000000</v>
      </c>
      <c r="AC56" s="775" t="s">
        <v>266</v>
      </c>
      <c r="AD56" s="452"/>
    </row>
    <row r="57" spans="1:30" ht="43.5" customHeight="1">
      <c r="A57" s="453"/>
      <c r="B57" s="452"/>
      <c r="C57" s="452"/>
      <c r="D57" s="453"/>
      <c r="E57" s="453"/>
      <c r="F57" s="453"/>
      <c r="G57" s="538"/>
      <c r="H57" s="614"/>
      <c r="I57" s="453"/>
      <c r="J57" s="453"/>
      <c r="K57" s="615"/>
      <c r="L57" s="631"/>
      <c r="M57" s="453"/>
      <c r="N57" s="453"/>
      <c r="O57" s="453"/>
      <c r="P57" s="371"/>
      <c r="Q57" s="482" t="s">
        <v>223</v>
      </c>
      <c r="R57" s="530" t="s">
        <v>547</v>
      </c>
      <c r="S57" s="456" t="s">
        <v>552</v>
      </c>
      <c r="T57" s="453">
        <v>0</v>
      </c>
      <c r="U57" s="453">
        <v>5</v>
      </c>
      <c r="V57" s="453">
        <v>0</v>
      </c>
      <c r="W57" s="538">
        <v>0</v>
      </c>
      <c r="X57" s="614">
        <v>0</v>
      </c>
      <c r="Y57" s="453">
        <v>5</v>
      </c>
      <c r="Z57" s="453">
        <v>0</v>
      </c>
      <c r="AA57" s="615">
        <v>0</v>
      </c>
      <c r="AB57" s="606">
        <v>21500000</v>
      </c>
      <c r="AC57" s="776"/>
      <c r="AD57" s="452"/>
    </row>
    <row r="58" spans="1:30" ht="33.75" customHeight="1">
      <c r="A58" s="453"/>
      <c r="B58" s="452"/>
      <c r="C58" s="452"/>
      <c r="D58" s="453"/>
      <c r="E58" s="453"/>
      <c r="F58" s="453"/>
      <c r="G58" s="538"/>
      <c r="H58" s="614"/>
      <c r="I58" s="453"/>
      <c r="J58" s="453"/>
      <c r="K58" s="615"/>
      <c r="L58" s="631"/>
      <c r="M58" s="453"/>
      <c r="N58" s="453"/>
      <c r="O58" s="453"/>
      <c r="P58" s="371"/>
      <c r="Q58" s="482" t="s">
        <v>224</v>
      </c>
      <c r="R58" s="530" t="s">
        <v>548</v>
      </c>
      <c r="S58" s="456" t="s">
        <v>552</v>
      </c>
      <c r="T58" s="453">
        <v>0</v>
      </c>
      <c r="U58" s="453">
        <v>5</v>
      </c>
      <c r="V58" s="453">
        <v>0</v>
      </c>
      <c r="W58" s="538">
        <v>0</v>
      </c>
      <c r="X58" s="614">
        <v>0</v>
      </c>
      <c r="Y58" s="453">
        <v>5</v>
      </c>
      <c r="Z58" s="453">
        <v>0</v>
      </c>
      <c r="AA58" s="615">
        <v>0</v>
      </c>
      <c r="AB58" s="606">
        <v>2500000</v>
      </c>
      <c r="AC58" s="655" t="s">
        <v>270</v>
      </c>
      <c r="AD58" s="452"/>
    </row>
    <row r="59" spans="1:30" ht="45" customHeight="1">
      <c r="A59" s="453"/>
      <c r="B59" s="452"/>
      <c r="C59" s="452"/>
      <c r="D59" s="453"/>
      <c r="E59" s="453"/>
      <c r="F59" s="453"/>
      <c r="G59" s="538"/>
      <c r="H59" s="614"/>
      <c r="I59" s="453"/>
      <c r="J59" s="453"/>
      <c r="K59" s="615"/>
      <c r="L59" s="631"/>
      <c r="M59" s="453"/>
      <c r="N59" s="453"/>
      <c r="O59" s="453"/>
      <c r="P59" s="371"/>
      <c r="Q59" s="454" t="s">
        <v>225</v>
      </c>
      <c r="R59" s="438" t="s">
        <v>549</v>
      </c>
      <c r="S59" s="456" t="s">
        <v>242</v>
      </c>
      <c r="T59" s="453">
        <v>0</v>
      </c>
      <c r="U59" s="453">
        <v>0</v>
      </c>
      <c r="V59" s="453">
        <v>0</v>
      </c>
      <c r="W59" s="538">
        <v>0</v>
      </c>
      <c r="X59" s="614">
        <v>0</v>
      </c>
      <c r="Y59" s="453">
        <v>0</v>
      </c>
      <c r="Z59" s="453">
        <v>0</v>
      </c>
      <c r="AA59" s="615">
        <v>0</v>
      </c>
      <c r="AB59" s="606">
        <v>0</v>
      </c>
      <c r="AC59" s="775" t="s">
        <v>266</v>
      </c>
      <c r="AD59" s="452"/>
    </row>
    <row r="60" spans="1:30" ht="39.950000000000003" customHeight="1">
      <c r="A60" s="453"/>
      <c r="B60" s="452"/>
      <c r="C60" s="452"/>
      <c r="D60" s="453"/>
      <c r="E60" s="453"/>
      <c r="F60" s="453"/>
      <c r="G60" s="538"/>
      <c r="H60" s="614"/>
      <c r="I60" s="453"/>
      <c r="J60" s="453"/>
      <c r="K60" s="615"/>
      <c r="L60" s="631"/>
      <c r="M60" s="453"/>
      <c r="N60" s="453"/>
      <c r="O60" s="453"/>
      <c r="P60" s="371"/>
      <c r="Q60" s="454" t="s">
        <v>226</v>
      </c>
      <c r="R60" s="437" t="s">
        <v>550</v>
      </c>
      <c r="S60" s="456" t="s">
        <v>182</v>
      </c>
      <c r="T60" s="453">
        <v>0</v>
      </c>
      <c r="U60" s="453">
        <v>0</v>
      </c>
      <c r="V60" s="453">
        <v>0</v>
      </c>
      <c r="W60" s="538">
        <v>0</v>
      </c>
      <c r="X60" s="614">
        <v>0</v>
      </c>
      <c r="Y60" s="453">
        <v>0</v>
      </c>
      <c r="Z60" s="453">
        <v>0</v>
      </c>
      <c r="AA60" s="615">
        <v>0</v>
      </c>
      <c r="AB60" s="606">
        <v>0</v>
      </c>
      <c r="AC60" s="776"/>
      <c r="AD60" s="452"/>
    </row>
    <row r="61" spans="1:30" ht="43.5" customHeight="1">
      <c r="A61" s="453"/>
      <c r="B61" s="452"/>
      <c r="C61" s="452"/>
      <c r="D61" s="453"/>
      <c r="E61" s="453"/>
      <c r="F61" s="453"/>
      <c r="G61" s="538"/>
      <c r="H61" s="614"/>
      <c r="I61" s="453"/>
      <c r="J61" s="453"/>
      <c r="K61" s="615"/>
      <c r="L61" s="631"/>
      <c r="M61" s="453"/>
      <c r="N61" s="453"/>
      <c r="O61" s="453"/>
      <c r="P61" s="371"/>
      <c r="Q61" s="482" t="s">
        <v>227</v>
      </c>
      <c r="R61" s="437" t="s">
        <v>551</v>
      </c>
      <c r="S61" s="453" t="s">
        <v>214</v>
      </c>
      <c r="T61" s="453">
        <v>0</v>
      </c>
      <c r="U61" s="453">
        <v>0</v>
      </c>
      <c r="V61" s="453">
        <v>0</v>
      </c>
      <c r="W61" s="538">
        <v>1</v>
      </c>
      <c r="X61" s="614">
        <v>0</v>
      </c>
      <c r="Y61" s="453">
        <v>0</v>
      </c>
      <c r="Z61" s="453">
        <v>0</v>
      </c>
      <c r="AA61" s="615">
        <v>1</v>
      </c>
      <c r="AB61" s="606">
        <v>20000000</v>
      </c>
      <c r="AC61" s="775" t="s">
        <v>268</v>
      </c>
      <c r="AD61" s="452"/>
    </row>
    <row r="62" spans="1:30" ht="48" customHeight="1">
      <c r="A62" s="453"/>
      <c r="B62" s="452"/>
      <c r="C62" s="452"/>
      <c r="D62" s="453"/>
      <c r="E62" s="453"/>
      <c r="F62" s="453"/>
      <c r="G62" s="538"/>
      <c r="H62" s="614"/>
      <c r="I62" s="453"/>
      <c r="J62" s="453"/>
      <c r="K62" s="615"/>
      <c r="L62" s="631"/>
      <c r="M62" s="453"/>
      <c r="N62" s="453"/>
      <c r="O62" s="453"/>
      <c r="P62" s="371"/>
      <c r="Q62" s="482" t="s">
        <v>678</v>
      </c>
      <c r="R62" s="482" t="s">
        <v>676</v>
      </c>
      <c r="S62" s="453" t="s">
        <v>677</v>
      </c>
      <c r="T62" s="453">
        <v>0</v>
      </c>
      <c r="U62" s="538">
        <v>0</v>
      </c>
      <c r="V62" s="453">
        <v>102</v>
      </c>
      <c r="W62" s="538">
        <v>0</v>
      </c>
      <c r="X62" s="614">
        <v>0</v>
      </c>
      <c r="Y62" s="538">
        <v>0</v>
      </c>
      <c r="Z62" s="453">
        <v>102</v>
      </c>
      <c r="AA62" s="615">
        <v>0</v>
      </c>
      <c r="AB62" s="606">
        <v>277625000</v>
      </c>
      <c r="AC62" s="776"/>
      <c r="AD62" s="452"/>
    </row>
    <row r="63" spans="1:30" ht="77.25" customHeight="1">
      <c r="A63" s="453"/>
      <c r="B63" s="452"/>
      <c r="C63" s="452"/>
      <c r="D63" s="453"/>
      <c r="E63" s="453"/>
      <c r="F63" s="453"/>
      <c r="G63" s="538"/>
      <c r="H63" s="614"/>
      <c r="I63" s="453"/>
      <c r="J63" s="453"/>
      <c r="K63" s="615"/>
      <c r="L63" s="631"/>
      <c r="M63" s="453"/>
      <c r="N63" s="453"/>
      <c r="O63" s="453"/>
      <c r="P63" s="452"/>
      <c r="Q63" s="437" t="s">
        <v>471</v>
      </c>
      <c r="R63" s="437" t="s">
        <v>472</v>
      </c>
      <c r="S63" s="439" t="s">
        <v>242</v>
      </c>
      <c r="T63" s="453">
        <v>0</v>
      </c>
      <c r="U63" s="440">
        <v>30</v>
      </c>
      <c r="V63" s="453">
        <v>0</v>
      </c>
      <c r="W63" s="538">
        <v>0</v>
      </c>
      <c r="X63" s="614">
        <v>0</v>
      </c>
      <c r="Y63" s="440">
        <v>30</v>
      </c>
      <c r="Z63" s="453">
        <v>0</v>
      </c>
      <c r="AA63" s="615">
        <v>0</v>
      </c>
      <c r="AB63" s="606">
        <v>8500000</v>
      </c>
      <c r="AC63" s="769" t="s">
        <v>671</v>
      </c>
      <c r="AD63" s="452"/>
    </row>
    <row r="64" spans="1:30" ht="39.950000000000003" customHeight="1">
      <c r="A64" s="453"/>
      <c r="B64" s="452"/>
      <c r="C64" s="452"/>
      <c r="D64" s="453"/>
      <c r="E64" s="453"/>
      <c r="F64" s="453"/>
      <c r="G64" s="538"/>
      <c r="H64" s="614"/>
      <c r="I64" s="453"/>
      <c r="J64" s="453"/>
      <c r="K64" s="615"/>
      <c r="L64" s="631"/>
      <c r="M64" s="453"/>
      <c r="N64" s="453"/>
      <c r="O64" s="453"/>
      <c r="P64" s="452"/>
      <c r="Q64" s="437" t="s">
        <v>473</v>
      </c>
      <c r="R64" s="437" t="s">
        <v>474</v>
      </c>
      <c r="S64" s="439" t="s">
        <v>242</v>
      </c>
      <c r="T64" s="453">
        <v>0</v>
      </c>
      <c r="U64" s="440">
        <v>40</v>
      </c>
      <c r="V64" s="453">
        <v>0</v>
      </c>
      <c r="W64" s="538">
        <v>0</v>
      </c>
      <c r="X64" s="614">
        <v>0</v>
      </c>
      <c r="Y64" s="440">
        <v>40</v>
      </c>
      <c r="Z64" s="453">
        <v>0</v>
      </c>
      <c r="AA64" s="615">
        <v>0</v>
      </c>
      <c r="AB64" s="606">
        <v>11950000</v>
      </c>
      <c r="AC64" s="770"/>
      <c r="AD64" s="452"/>
    </row>
    <row r="65" spans="1:30" ht="51.75" customHeight="1">
      <c r="A65" s="453"/>
      <c r="B65" s="452"/>
      <c r="C65" s="452"/>
      <c r="D65" s="453"/>
      <c r="E65" s="453"/>
      <c r="F65" s="453"/>
      <c r="G65" s="538"/>
      <c r="H65" s="614"/>
      <c r="I65" s="453"/>
      <c r="J65" s="453"/>
      <c r="K65" s="615"/>
      <c r="L65" s="631"/>
      <c r="M65" s="453"/>
      <c r="N65" s="453"/>
      <c r="O65" s="453"/>
      <c r="P65" s="452"/>
      <c r="Q65" s="437" t="s">
        <v>475</v>
      </c>
      <c r="R65" s="437" t="s">
        <v>472</v>
      </c>
      <c r="S65" s="439" t="s">
        <v>242</v>
      </c>
      <c r="T65" s="453">
        <v>0</v>
      </c>
      <c r="U65" s="440">
        <v>40</v>
      </c>
      <c r="V65" s="453">
        <v>0</v>
      </c>
      <c r="W65" s="538">
        <v>0</v>
      </c>
      <c r="X65" s="614">
        <v>0</v>
      </c>
      <c r="Y65" s="440">
        <v>40</v>
      </c>
      <c r="Z65" s="453">
        <v>0</v>
      </c>
      <c r="AA65" s="615">
        <v>0</v>
      </c>
      <c r="AB65" s="606">
        <v>11950000</v>
      </c>
      <c r="AC65" s="770"/>
      <c r="AD65" s="452"/>
    </row>
    <row r="66" spans="1:30" ht="45" customHeight="1">
      <c r="A66" s="453"/>
      <c r="B66" s="452"/>
      <c r="C66" s="452"/>
      <c r="D66" s="453"/>
      <c r="E66" s="453"/>
      <c r="F66" s="453"/>
      <c r="G66" s="538"/>
      <c r="H66" s="614"/>
      <c r="I66" s="453"/>
      <c r="J66" s="453"/>
      <c r="K66" s="615"/>
      <c r="L66" s="631"/>
      <c r="M66" s="453"/>
      <c r="N66" s="453"/>
      <c r="O66" s="453"/>
      <c r="P66" s="452"/>
      <c r="Q66" s="437" t="s">
        <v>476</v>
      </c>
      <c r="R66" s="437" t="s">
        <v>477</v>
      </c>
      <c r="S66" s="439" t="s">
        <v>242</v>
      </c>
      <c r="T66" s="453">
        <v>0</v>
      </c>
      <c r="U66" s="440">
        <v>40</v>
      </c>
      <c r="V66" s="453">
        <v>0</v>
      </c>
      <c r="W66" s="538">
        <v>0</v>
      </c>
      <c r="X66" s="614">
        <v>0</v>
      </c>
      <c r="Y66" s="440">
        <v>40</v>
      </c>
      <c r="Z66" s="453">
        <v>0</v>
      </c>
      <c r="AA66" s="615">
        <v>0</v>
      </c>
      <c r="AB66" s="606">
        <v>11950000</v>
      </c>
      <c r="AC66" s="770"/>
      <c r="AD66" s="452"/>
    </row>
    <row r="67" spans="1:30" ht="46.5" customHeight="1">
      <c r="A67" s="453"/>
      <c r="B67" s="452"/>
      <c r="C67" s="452"/>
      <c r="D67" s="453"/>
      <c r="E67" s="453"/>
      <c r="F67" s="453"/>
      <c r="G67" s="538"/>
      <c r="H67" s="614"/>
      <c r="I67" s="453"/>
      <c r="J67" s="453"/>
      <c r="K67" s="615"/>
      <c r="L67" s="631"/>
      <c r="M67" s="453"/>
      <c r="N67" s="453"/>
      <c r="O67" s="453"/>
      <c r="P67" s="452"/>
      <c r="Q67" s="437" t="s">
        <v>478</v>
      </c>
      <c r="R67" s="437" t="s">
        <v>479</v>
      </c>
      <c r="S67" s="439" t="s">
        <v>242</v>
      </c>
      <c r="T67" s="453">
        <v>0</v>
      </c>
      <c r="U67" s="440">
        <v>40</v>
      </c>
      <c r="V67" s="453">
        <v>0</v>
      </c>
      <c r="W67" s="538">
        <v>0</v>
      </c>
      <c r="X67" s="614">
        <v>0</v>
      </c>
      <c r="Y67" s="440">
        <v>40</v>
      </c>
      <c r="Z67" s="453">
        <v>0</v>
      </c>
      <c r="AA67" s="615">
        <v>0</v>
      </c>
      <c r="AB67" s="606">
        <v>11950000</v>
      </c>
      <c r="AC67" s="770"/>
      <c r="AD67" s="452"/>
    </row>
    <row r="68" spans="1:30" ht="69.75" customHeight="1">
      <c r="A68" s="453"/>
      <c r="B68" s="452"/>
      <c r="C68" s="452"/>
      <c r="D68" s="453"/>
      <c r="E68" s="453"/>
      <c r="F68" s="453"/>
      <c r="G68" s="538"/>
      <c r="H68" s="614"/>
      <c r="I68" s="453"/>
      <c r="J68" s="453"/>
      <c r="K68" s="615"/>
      <c r="L68" s="631"/>
      <c r="M68" s="453"/>
      <c r="N68" s="453"/>
      <c r="O68" s="453"/>
      <c r="P68" s="452"/>
      <c r="Q68" s="437" t="s">
        <v>480</v>
      </c>
      <c r="R68" s="437" t="s">
        <v>472</v>
      </c>
      <c r="S68" s="439" t="s">
        <v>242</v>
      </c>
      <c r="T68" s="453">
        <v>0</v>
      </c>
      <c r="U68" s="440">
        <v>40</v>
      </c>
      <c r="V68" s="453">
        <v>0</v>
      </c>
      <c r="W68" s="538">
        <v>0</v>
      </c>
      <c r="X68" s="614">
        <v>0</v>
      </c>
      <c r="Y68" s="440">
        <v>40</v>
      </c>
      <c r="Z68" s="453">
        <v>0</v>
      </c>
      <c r="AA68" s="615">
        <v>0</v>
      </c>
      <c r="AB68" s="606">
        <v>11950000</v>
      </c>
      <c r="AC68" s="770"/>
      <c r="AD68" s="452"/>
    </row>
    <row r="69" spans="1:30" ht="54.75" customHeight="1">
      <c r="A69" s="453"/>
      <c r="B69" s="452"/>
      <c r="C69" s="452"/>
      <c r="D69" s="453"/>
      <c r="E69" s="453"/>
      <c r="F69" s="453"/>
      <c r="G69" s="538"/>
      <c r="H69" s="614"/>
      <c r="I69" s="453"/>
      <c r="J69" s="453"/>
      <c r="K69" s="615"/>
      <c r="L69" s="631"/>
      <c r="M69" s="453"/>
      <c r="N69" s="453"/>
      <c r="O69" s="453"/>
      <c r="P69" s="452"/>
      <c r="Q69" s="437" t="s">
        <v>481</v>
      </c>
      <c r="R69" s="437" t="s">
        <v>472</v>
      </c>
      <c r="S69" s="439" t="s">
        <v>242</v>
      </c>
      <c r="T69" s="453">
        <v>0</v>
      </c>
      <c r="U69" s="440">
        <v>40</v>
      </c>
      <c r="V69" s="453">
        <v>0</v>
      </c>
      <c r="W69" s="538">
        <v>0</v>
      </c>
      <c r="X69" s="614">
        <v>0</v>
      </c>
      <c r="Y69" s="440">
        <v>40</v>
      </c>
      <c r="Z69" s="453">
        <v>0</v>
      </c>
      <c r="AA69" s="615">
        <v>0</v>
      </c>
      <c r="AB69" s="606">
        <v>11950000</v>
      </c>
      <c r="AC69" s="770"/>
      <c r="AD69" s="452"/>
    </row>
    <row r="70" spans="1:30" ht="45" customHeight="1">
      <c r="A70" s="453"/>
      <c r="B70" s="452"/>
      <c r="C70" s="452"/>
      <c r="D70" s="453"/>
      <c r="E70" s="453"/>
      <c r="F70" s="453"/>
      <c r="G70" s="538"/>
      <c r="H70" s="614"/>
      <c r="I70" s="453"/>
      <c r="J70" s="453"/>
      <c r="K70" s="615"/>
      <c r="L70" s="631"/>
      <c r="M70" s="453"/>
      <c r="N70" s="453"/>
      <c r="O70" s="453"/>
      <c r="P70" s="452"/>
      <c r="Q70" s="437" t="s">
        <v>482</v>
      </c>
      <c r="R70" s="437" t="s">
        <v>472</v>
      </c>
      <c r="S70" s="439" t="s">
        <v>242</v>
      </c>
      <c r="T70" s="453">
        <v>0</v>
      </c>
      <c r="U70" s="440">
        <v>40</v>
      </c>
      <c r="V70" s="453">
        <v>0</v>
      </c>
      <c r="W70" s="538">
        <v>0</v>
      </c>
      <c r="X70" s="614">
        <v>0</v>
      </c>
      <c r="Y70" s="440">
        <v>40</v>
      </c>
      <c r="Z70" s="453">
        <v>0</v>
      </c>
      <c r="AA70" s="615">
        <v>0</v>
      </c>
      <c r="AB70" s="606">
        <v>11950000</v>
      </c>
      <c r="AC70" s="770"/>
      <c r="AD70" s="452"/>
    </row>
    <row r="71" spans="1:30" ht="71.25" customHeight="1">
      <c r="A71" s="453"/>
      <c r="B71" s="452"/>
      <c r="C71" s="452"/>
      <c r="D71" s="453"/>
      <c r="E71" s="453"/>
      <c r="F71" s="453"/>
      <c r="G71" s="538"/>
      <c r="H71" s="614"/>
      <c r="I71" s="453"/>
      <c r="J71" s="453"/>
      <c r="K71" s="615"/>
      <c r="L71" s="631"/>
      <c r="M71" s="453"/>
      <c r="N71" s="453"/>
      <c r="O71" s="453"/>
      <c r="P71" s="452"/>
      <c r="Q71" s="437" t="s">
        <v>483</v>
      </c>
      <c r="R71" s="437" t="s">
        <v>472</v>
      </c>
      <c r="S71" s="439" t="s">
        <v>242</v>
      </c>
      <c r="T71" s="453">
        <v>0</v>
      </c>
      <c r="U71" s="440">
        <v>40</v>
      </c>
      <c r="V71" s="453">
        <v>0</v>
      </c>
      <c r="W71" s="538">
        <v>0</v>
      </c>
      <c r="X71" s="614">
        <v>0</v>
      </c>
      <c r="Y71" s="440">
        <v>40</v>
      </c>
      <c r="Z71" s="453">
        <v>0</v>
      </c>
      <c r="AA71" s="615">
        <v>0</v>
      </c>
      <c r="AB71" s="606">
        <v>11950000</v>
      </c>
      <c r="AC71" s="770"/>
      <c r="AD71" s="452"/>
    </row>
    <row r="72" spans="1:30" ht="52.5" customHeight="1">
      <c r="A72" s="453"/>
      <c r="B72" s="452"/>
      <c r="C72" s="452"/>
      <c r="D72" s="453"/>
      <c r="E72" s="453"/>
      <c r="F72" s="453"/>
      <c r="G72" s="538"/>
      <c r="H72" s="614"/>
      <c r="I72" s="453"/>
      <c r="J72" s="453"/>
      <c r="K72" s="615"/>
      <c r="L72" s="631"/>
      <c r="M72" s="453"/>
      <c r="N72" s="453"/>
      <c r="O72" s="453"/>
      <c r="P72" s="452"/>
      <c r="Q72" s="437" t="s">
        <v>556</v>
      </c>
      <c r="R72" s="437" t="s">
        <v>472</v>
      </c>
      <c r="S72" s="439" t="s">
        <v>242</v>
      </c>
      <c r="T72" s="453">
        <v>0</v>
      </c>
      <c r="U72" s="440">
        <v>40</v>
      </c>
      <c r="V72" s="453">
        <v>0</v>
      </c>
      <c r="W72" s="538">
        <v>0</v>
      </c>
      <c r="X72" s="614">
        <v>0</v>
      </c>
      <c r="Y72" s="440">
        <v>40</v>
      </c>
      <c r="Z72" s="453">
        <v>0</v>
      </c>
      <c r="AA72" s="615">
        <v>0</v>
      </c>
      <c r="AB72" s="606">
        <v>11950000</v>
      </c>
      <c r="AC72" s="770"/>
      <c r="AD72" s="452"/>
    </row>
    <row r="73" spans="1:30" ht="52.5" customHeight="1">
      <c r="A73" s="453"/>
      <c r="B73" s="452"/>
      <c r="C73" s="452"/>
      <c r="D73" s="453"/>
      <c r="E73" s="453"/>
      <c r="F73" s="453"/>
      <c r="G73" s="538"/>
      <c r="H73" s="614"/>
      <c r="I73" s="453"/>
      <c r="J73" s="453"/>
      <c r="K73" s="615"/>
      <c r="L73" s="631"/>
      <c r="M73" s="453"/>
      <c r="N73" s="453"/>
      <c r="O73" s="453"/>
      <c r="P73" s="452"/>
      <c r="Q73" s="437" t="s">
        <v>484</v>
      </c>
      <c r="R73" s="437" t="s">
        <v>472</v>
      </c>
      <c r="S73" s="439" t="s">
        <v>242</v>
      </c>
      <c r="T73" s="453">
        <v>0</v>
      </c>
      <c r="U73" s="440">
        <v>40</v>
      </c>
      <c r="V73" s="453">
        <v>0</v>
      </c>
      <c r="W73" s="538">
        <v>0</v>
      </c>
      <c r="X73" s="614">
        <v>0</v>
      </c>
      <c r="Y73" s="440">
        <v>40</v>
      </c>
      <c r="Z73" s="453">
        <v>0</v>
      </c>
      <c r="AA73" s="615">
        <v>0</v>
      </c>
      <c r="AB73" s="606">
        <v>11950000</v>
      </c>
      <c r="AC73" s="770"/>
      <c r="AD73" s="452"/>
    </row>
    <row r="74" spans="1:30" ht="52.5" customHeight="1">
      <c r="A74" s="453"/>
      <c r="B74" s="452"/>
      <c r="C74" s="452"/>
      <c r="D74" s="453"/>
      <c r="E74" s="453"/>
      <c r="F74" s="453"/>
      <c r="G74" s="538"/>
      <c r="H74" s="614"/>
      <c r="I74" s="453"/>
      <c r="J74" s="453"/>
      <c r="K74" s="615"/>
      <c r="L74" s="631"/>
      <c r="M74" s="453"/>
      <c r="N74" s="453"/>
      <c r="O74" s="453"/>
      <c r="P74" s="452"/>
      <c r="Q74" s="437" t="s">
        <v>485</v>
      </c>
      <c r="R74" s="437" t="s">
        <v>472</v>
      </c>
      <c r="S74" s="439" t="s">
        <v>242</v>
      </c>
      <c r="T74" s="453">
        <v>0</v>
      </c>
      <c r="U74" s="440">
        <v>40</v>
      </c>
      <c r="V74" s="453">
        <v>0</v>
      </c>
      <c r="W74" s="538">
        <v>0</v>
      </c>
      <c r="X74" s="614">
        <v>0</v>
      </c>
      <c r="Y74" s="440">
        <v>40</v>
      </c>
      <c r="Z74" s="453">
        <v>0</v>
      </c>
      <c r="AA74" s="615">
        <v>0</v>
      </c>
      <c r="AB74" s="606">
        <v>11950000</v>
      </c>
      <c r="AC74" s="770"/>
      <c r="AD74" s="452"/>
    </row>
    <row r="75" spans="1:30" ht="39.950000000000003" customHeight="1">
      <c r="A75" s="453"/>
      <c r="B75" s="452"/>
      <c r="C75" s="452"/>
      <c r="D75" s="453"/>
      <c r="E75" s="453"/>
      <c r="F75" s="453"/>
      <c r="G75" s="538"/>
      <c r="H75" s="614"/>
      <c r="I75" s="453"/>
      <c r="J75" s="453"/>
      <c r="K75" s="615"/>
      <c r="L75" s="631"/>
      <c r="M75" s="453"/>
      <c r="N75" s="453"/>
      <c r="O75" s="453"/>
      <c r="P75" s="452"/>
      <c r="Q75" s="437" t="s">
        <v>486</v>
      </c>
      <c r="R75" s="437" t="s">
        <v>479</v>
      </c>
      <c r="S75" s="439" t="s">
        <v>242</v>
      </c>
      <c r="T75" s="453">
        <v>0</v>
      </c>
      <c r="U75" s="440">
        <v>40</v>
      </c>
      <c r="V75" s="453">
        <v>0</v>
      </c>
      <c r="W75" s="538">
        <v>0</v>
      </c>
      <c r="X75" s="614">
        <v>0</v>
      </c>
      <c r="Y75" s="440">
        <v>40</v>
      </c>
      <c r="Z75" s="453">
        <v>0</v>
      </c>
      <c r="AA75" s="615">
        <v>0</v>
      </c>
      <c r="AB75" s="606">
        <v>11950000</v>
      </c>
      <c r="AC75" s="770"/>
      <c r="AD75" s="452"/>
    </row>
    <row r="76" spans="1:30" ht="84" customHeight="1">
      <c r="A76" s="453"/>
      <c r="B76" s="452"/>
      <c r="C76" s="452"/>
      <c r="D76" s="453"/>
      <c r="E76" s="453"/>
      <c r="F76" s="453"/>
      <c r="G76" s="538"/>
      <c r="H76" s="614"/>
      <c r="I76" s="453"/>
      <c r="J76" s="453"/>
      <c r="K76" s="615"/>
      <c r="L76" s="631"/>
      <c r="M76" s="453"/>
      <c r="N76" s="453"/>
      <c r="O76" s="453"/>
      <c r="P76" s="452"/>
      <c r="Q76" s="437" t="s">
        <v>487</v>
      </c>
      <c r="R76" s="437" t="s">
        <v>474</v>
      </c>
      <c r="S76" s="439" t="s">
        <v>242</v>
      </c>
      <c r="T76" s="453">
        <v>0</v>
      </c>
      <c r="U76" s="440">
        <v>40</v>
      </c>
      <c r="V76" s="453">
        <v>0</v>
      </c>
      <c r="W76" s="538">
        <v>0</v>
      </c>
      <c r="X76" s="614">
        <v>0</v>
      </c>
      <c r="Y76" s="440">
        <v>40</v>
      </c>
      <c r="Z76" s="453">
        <v>0</v>
      </c>
      <c r="AA76" s="615">
        <v>0</v>
      </c>
      <c r="AB76" s="606">
        <v>11950000</v>
      </c>
      <c r="AC76" s="770"/>
      <c r="AD76" s="452"/>
    </row>
    <row r="77" spans="1:30" ht="60" customHeight="1">
      <c r="A77" s="453"/>
      <c r="B77" s="452"/>
      <c r="C77" s="452"/>
      <c r="D77" s="453"/>
      <c r="E77" s="453"/>
      <c r="F77" s="453"/>
      <c r="G77" s="538"/>
      <c r="H77" s="614"/>
      <c r="I77" s="453"/>
      <c r="J77" s="453"/>
      <c r="K77" s="615"/>
      <c r="L77" s="631"/>
      <c r="M77" s="453"/>
      <c r="N77" s="453"/>
      <c r="O77" s="453"/>
      <c r="P77" s="452"/>
      <c r="Q77" s="437" t="s">
        <v>488</v>
      </c>
      <c r="R77" s="437" t="s">
        <v>474</v>
      </c>
      <c r="S77" s="439" t="s">
        <v>242</v>
      </c>
      <c r="T77" s="453">
        <v>0</v>
      </c>
      <c r="U77" s="440">
        <v>40</v>
      </c>
      <c r="V77" s="453">
        <v>0</v>
      </c>
      <c r="W77" s="538">
        <v>0</v>
      </c>
      <c r="X77" s="614">
        <v>0</v>
      </c>
      <c r="Y77" s="440">
        <v>40</v>
      </c>
      <c r="Z77" s="453">
        <v>0</v>
      </c>
      <c r="AA77" s="615">
        <v>0</v>
      </c>
      <c r="AB77" s="606">
        <v>11950000</v>
      </c>
      <c r="AC77" s="770"/>
      <c r="AD77" s="452"/>
    </row>
    <row r="78" spans="1:30" ht="72" customHeight="1">
      <c r="A78" s="453"/>
      <c r="B78" s="452"/>
      <c r="C78" s="452"/>
      <c r="D78" s="453"/>
      <c r="E78" s="453"/>
      <c r="F78" s="453"/>
      <c r="G78" s="538"/>
      <c r="H78" s="614"/>
      <c r="I78" s="453"/>
      <c r="J78" s="453"/>
      <c r="K78" s="615"/>
      <c r="L78" s="631"/>
      <c r="M78" s="453"/>
      <c r="N78" s="453"/>
      <c r="O78" s="453"/>
      <c r="P78" s="452"/>
      <c r="Q78" s="437" t="s">
        <v>489</v>
      </c>
      <c r="R78" s="437" t="s">
        <v>472</v>
      </c>
      <c r="S78" s="439" t="s">
        <v>242</v>
      </c>
      <c r="T78" s="453">
        <v>0</v>
      </c>
      <c r="U78" s="440">
        <v>40</v>
      </c>
      <c r="V78" s="453">
        <v>0</v>
      </c>
      <c r="W78" s="538">
        <v>0</v>
      </c>
      <c r="X78" s="614">
        <v>0</v>
      </c>
      <c r="Y78" s="440">
        <v>40</v>
      </c>
      <c r="Z78" s="453">
        <v>0</v>
      </c>
      <c r="AA78" s="615">
        <v>0</v>
      </c>
      <c r="AB78" s="606">
        <v>11950000</v>
      </c>
      <c r="AC78" s="770"/>
      <c r="AD78" s="452"/>
    </row>
    <row r="79" spans="1:30" ht="84" customHeight="1">
      <c r="A79" s="453"/>
      <c r="B79" s="452"/>
      <c r="C79" s="452"/>
      <c r="D79" s="453"/>
      <c r="E79" s="453"/>
      <c r="F79" s="453"/>
      <c r="G79" s="538"/>
      <c r="H79" s="614"/>
      <c r="I79" s="453"/>
      <c r="J79" s="453"/>
      <c r="K79" s="615"/>
      <c r="L79" s="631"/>
      <c r="M79" s="453"/>
      <c r="N79" s="453"/>
      <c r="O79" s="453"/>
      <c r="P79" s="452"/>
      <c r="Q79" s="437" t="s">
        <v>490</v>
      </c>
      <c r="R79" s="437" t="s">
        <v>474</v>
      </c>
      <c r="S79" s="439" t="s">
        <v>242</v>
      </c>
      <c r="T79" s="453">
        <v>0</v>
      </c>
      <c r="U79" s="440">
        <v>40</v>
      </c>
      <c r="V79" s="453">
        <v>0</v>
      </c>
      <c r="W79" s="538">
        <v>0</v>
      </c>
      <c r="X79" s="614">
        <v>0</v>
      </c>
      <c r="Y79" s="440">
        <v>40</v>
      </c>
      <c r="Z79" s="453">
        <v>0</v>
      </c>
      <c r="AA79" s="615">
        <v>0</v>
      </c>
      <c r="AB79" s="606">
        <v>11950000</v>
      </c>
      <c r="AC79" s="770"/>
      <c r="AD79" s="452"/>
    </row>
    <row r="80" spans="1:30" ht="51" customHeight="1">
      <c r="A80" s="453"/>
      <c r="B80" s="452"/>
      <c r="C80" s="452"/>
      <c r="D80" s="453"/>
      <c r="E80" s="453"/>
      <c r="F80" s="453"/>
      <c r="G80" s="538"/>
      <c r="H80" s="614"/>
      <c r="I80" s="453"/>
      <c r="J80" s="453"/>
      <c r="K80" s="615"/>
      <c r="L80" s="631"/>
      <c r="M80" s="453"/>
      <c r="N80" s="453"/>
      <c r="O80" s="453"/>
      <c r="P80" s="452"/>
      <c r="Q80" s="437" t="s">
        <v>491</v>
      </c>
      <c r="R80" s="437" t="s">
        <v>492</v>
      </c>
      <c r="S80" s="439" t="s">
        <v>242</v>
      </c>
      <c r="T80" s="453">
        <v>0</v>
      </c>
      <c r="U80" s="440">
        <v>40</v>
      </c>
      <c r="V80" s="453">
        <v>0</v>
      </c>
      <c r="W80" s="538">
        <v>0</v>
      </c>
      <c r="X80" s="614">
        <v>0</v>
      </c>
      <c r="Y80" s="440">
        <v>40</v>
      </c>
      <c r="Z80" s="453">
        <v>0</v>
      </c>
      <c r="AA80" s="615">
        <v>0</v>
      </c>
      <c r="AB80" s="606">
        <v>11950000</v>
      </c>
      <c r="AC80" s="770"/>
      <c r="AD80" s="452"/>
    </row>
    <row r="81" spans="1:30" ht="39.950000000000003" customHeight="1">
      <c r="A81" s="453"/>
      <c r="B81" s="452"/>
      <c r="C81" s="452"/>
      <c r="D81" s="453"/>
      <c r="E81" s="453"/>
      <c r="F81" s="453"/>
      <c r="G81" s="538"/>
      <c r="H81" s="614"/>
      <c r="I81" s="453"/>
      <c r="J81" s="453"/>
      <c r="K81" s="615"/>
      <c r="L81" s="631"/>
      <c r="M81" s="453"/>
      <c r="N81" s="453"/>
      <c r="O81" s="453"/>
      <c r="P81" s="452"/>
      <c r="Q81" s="437" t="s">
        <v>493</v>
      </c>
      <c r="R81" s="437" t="s">
        <v>494</v>
      </c>
      <c r="S81" s="439" t="s">
        <v>242</v>
      </c>
      <c r="T81" s="453">
        <v>0</v>
      </c>
      <c r="U81" s="440">
        <v>15</v>
      </c>
      <c r="V81" s="453">
        <v>0</v>
      </c>
      <c r="W81" s="538">
        <v>0</v>
      </c>
      <c r="X81" s="614">
        <v>0</v>
      </c>
      <c r="Y81" s="440">
        <v>15</v>
      </c>
      <c r="Z81" s="453">
        <v>0</v>
      </c>
      <c r="AA81" s="615">
        <v>0</v>
      </c>
      <c r="AB81" s="606">
        <v>20500000</v>
      </c>
      <c r="AC81" s="770"/>
      <c r="AD81" s="452"/>
    </row>
    <row r="82" spans="1:30" ht="57.75" customHeight="1">
      <c r="A82" s="453"/>
      <c r="B82" s="452"/>
      <c r="C82" s="452"/>
      <c r="D82" s="453"/>
      <c r="E82" s="453"/>
      <c r="F82" s="453"/>
      <c r="G82" s="538"/>
      <c r="H82" s="614"/>
      <c r="I82" s="453"/>
      <c r="J82" s="453"/>
      <c r="K82" s="615"/>
      <c r="L82" s="631"/>
      <c r="M82" s="453"/>
      <c r="N82" s="453"/>
      <c r="O82" s="453"/>
      <c r="P82" s="452"/>
      <c r="Q82" s="437" t="s">
        <v>557</v>
      </c>
      <c r="R82" s="437" t="s">
        <v>495</v>
      </c>
      <c r="S82" s="439" t="s">
        <v>93</v>
      </c>
      <c r="T82" s="453">
        <v>0</v>
      </c>
      <c r="U82" s="440">
        <v>300</v>
      </c>
      <c r="V82" s="453">
        <v>0</v>
      </c>
      <c r="W82" s="538">
        <v>0</v>
      </c>
      <c r="X82" s="614">
        <v>0</v>
      </c>
      <c r="Y82" s="440">
        <v>300</v>
      </c>
      <c r="Z82" s="453">
        <v>0</v>
      </c>
      <c r="AA82" s="615">
        <v>0</v>
      </c>
      <c r="AB82" s="606">
        <v>60000000</v>
      </c>
      <c r="AC82" s="771"/>
      <c r="AD82" s="452"/>
    </row>
    <row r="83" spans="1:30" ht="63" customHeight="1">
      <c r="A83" s="453"/>
      <c r="B83" s="452"/>
      <c r="C83" s="452"/>
      <c r="D83" s="453"/>
      <c r="E83" s="453"/>
      <c r="F83" s="453"/>
      <c r="G83" s="538"/>
      <c r="H83" s="614"/>
      <c r="I83" s="453"/>
      <c r="J83" s="453"/>
      <c r="K83" s="615"/>
      <c r="L83" s="631"/>
      <c r="M83" s="453"/>
      <c r="N83" s="453"/>
      <c r="O83" s="453"/>
      <c r="P83" s="452"/>
      <c r="Q83" s="437" t="s">
        <v>496</v>
      </c>
      <c r="R83" s="437" t="s">
        <v>497</v>
      </c>
      <c r="S83" s="439" t="s">
        <v>513</v>
      </c>
      <c r="T83" s="453">
        <v>0</v>
      </c>
      <c r="U83" s="440">
        <v>6</v>
      </c>
      <c r="V83" s="453">
        <v>0</v>
      </c>
      <c r="W83" s="538">
        <v>0</v>
      </c>
      <c r="X83" s="614">
        <v>0</v>
      </c>
      <c r="Y83" s="440">
        <v>6</v>
      </c>
      <c r="Z83" s="453">
        <v>0</v>
      </c>
      <c r="AA83" s="615">
        <v>0</v>
      </c>
      <c r="AB83" s="606">
        <v>100150000</v>
      </c>
      <c r="AC83" s="769" t="s">
        <v>671</v>
      </c>
      <c r="AD83" s="452"/>
    </row>
    <row r="84" spans="1:30" ht="61.5" customHeight="1">
      <c r="A84" s="453"/>
      <c r="B84" s="452"/>
      <c r="C84" s="452"/>
      <c r="D84" s="453"/>
      <c r="E84" s="453"/>
      <c r="F84" s="453"/>
      <c r="G84" s="538"/>
      <c r="H84" s="614"/>
      <c r="I84" s="453"/>
      <c r="J84" s="453"/>
      <c r="K84" s="615"/>
      <c r="L84" s="631"/>
      <c r="M84" s="453"/>
      <c r="N84" s="453"/>
      <c r="O84" s="453"/>
      <c r="P84" s="452"/>
      <c r="Q84" s="437" t="s">
        <v>498</v>
      </c>
      <c r="R84" s="437" t="s">
        <v>495</v>
      </c>
      <c r="S84" s="439" t="s">
        <v>514</v>
      </c>
      <c r="T84" s="453">
        <v>0</v>
      </c>
      <c r="U84" s="440">
        <v>2</v>
      </c>
      <c r="V84" s="453">
        <v>0</v>
      </c>
      <c r="W84" s="538">
        <v>0</v>
      </c>
      <c r="X84" s="614">
        <v>0</v>
      </c>
      <c r="Y84" s="440">
        <v>2</v>
      </c>
      <c r="Z84" s="453">
        <v>0</v>
      </c>
      <c r="AA84" s="615">
        <v>0</v>
      </c>
      <c r="AB84" s="606">
        <v>57500000</v>
      </c>
      <c r="AC84" s="770"/>
      <c r="AD84" s="452"/>
    </row>
    <row r="85" spans="1:30" ht="58.5" customHeight="1">
      <c r="A85" s="453"/>
      <c r="B85" s="452"/>
      <c r="C85" s="452"/>
      <c r="D85" s="453"/>
      <c r="E85" s="453"/>
      <c r="F85" s="453"/>
      <c r="G85" s="538"/>
      <c r="H85" s="614"/>
      <c r="I85" s="453"/>
      <c r="J85" s="453"/>
      <c r="K85" s="615"/>
      <c r="L85" s="631"/>
      <c r="M85" s="453"/>
      <c r="N85" s="453"/>
      <c r="O85" s="453"/>
      <c r="P85" s="452"/>
      <c r="Q85" s="437" t="s">
        <v>499</v>
      </c>
      <c r="R85" s="437" t="s">
        <v>472</v>
      </c>
      <c r="S85" s="439" t="s">
        <v>242</v>
      </c>
      <c r="T85" s="453">
        <v>0</v>
      </c>
      <c r="U85" s="440">
        <v>40</v>
      </c>
      <c r="V85" s="453">
        <v>0</v>
      </c>
      <c r="W85" s="538">
        <v>0</v>
      </c>
      <c r="X85" s="614">
        <v>0</v>
      </c>
      <c r="Y85" s="440">
        <v>40</v>
      </c>
      <c r="Z85" s="453">
        <v>0</v>
      </c>
      <c r="AA85" s="615">
        <v>0</v>
      </c>
      <c r="AB85" s="606">
        <v>11950000</v>
      </c>
      <c r="AC85" s="770"/>
      <c r="AD85" s="452"/>
    </row>
    <row r="86" spans="1:30" ht="57.75" customHeight="1">
      <c r="A86" s="453"/>
      <c r="B86" s="452"/>
      <c r="C86" s="452"/>
      <c r="D86" s="453"/>
      <c r="E86" s="453"/>
      <c r="F86" s="453"/>
      <c r="G86" s="538"/>
      <c r="H86" s="614"/>
      <c r="I86" s="453"/>
      <c r="J86" s="453"/>
      <c r="K86" s="615"/>
      <c r="L86" s="631"/>
      <c r="M86" s="453"/>
      <c r="N86" s="453"/>
      <c r="O86" s="453"/>
      <c r="P86" s="452"/>
      <c r="Q86" s="437" t="s">
        <v>500</v>
      </c>
      <c r="R86" s="437" t="s">
        <v>472</v>
      </c>
      <c r="S86" s="439" t="s">
        <v>242</v>
      </c>
      <c r="T86" s="453">
        <v>0</v>
      </c>
      <c r="U86" s="440">
        <v>40</v>
      </c>
      <c r="V86" s="453">
        <v>0</v>
      </c>
      <c r="W86" s="538">
        <v>0</v>
      </c>
      <c r="X86" s="614">
        <v>0</v>
      </c>
      <c r="Y86" s="440">
        <v>40</v>
      </c>
      <c r="Z86" s="453">
        <v>0</v>
      </c>
      <c r="AA86" s="615">
        <v>0</v>
      </c>
      <c r="AB86" s="606">
        <v>11950000</v>
      </c>
      <c r="AC86" s="770"/>
      <c r="AD86" s="452"/>
    </row>
    <row r="87" spans="1:30" ht="57" customHeight="1">
      <c r="A87" s="453"/>
      <c r="B87" s="452"/>
      <c r="C87" s="452"/>
      <c r="D87" s="453"/>
      <c r="E87" s="453"/>
      <c r="F87" s="453"/>
      <c r="G87" s="538"/>
      <c r="H87" s="614"/>
      <c r="I87" s="453"/>
      <c r="J87" s="453"/>
      <c r="K87" s="615"/>
      <c r="L87" s="631"/>
      <c r="M87" s="453"/>
      <c r="N87" s="453"/>
      <c r="O87" s="453"/>
      <c r="P87" s="452"/>
      <c r="Q87" s="437" t="s">
        <v>558</v>
      </c>
      <c r="R87" s="437" t="s">
        <v>474</v>
      </c>
      <c r="S87" s="439" t="s">
        <v>242</v>
      </c>
      <c r="T87" s="453">
        <v>0</v>
      </c>
      <c r="U87" s="440">
        <v>15</v>
      </c>
      <c r="V87" s="453">
        <v>0</v>
      </c>
      <c r="W87" s="538">
        <v>0</v>
      </c>
      <c r="X87" s="614">
        <v>0</v>
      </c>
      <c r="Y87" s="440">
        <v>15</v>
      </c>
      <c r="Z87" s="453">
        <v>0</v>
      </c>
      <c r="AA87" s="615">
        <v>0</v>
      </c>
      <c r="AB87" s="606">
        <v>20500000</v>
      </c>
      <c r="AC87" s="770"/>
      <c r="AD87" s="452"/>
    </row>
    <row r="88" spans="1:30" ht="57.75" customHeight="1">
      <c r="A88" s="453"/>
      <c r="B88" s="452"/>
      <c r="C88" s="452"/>
      <c r="D88" s="453"/>
      <c r="E88" s="453"/>
      <c r="F88" s="453"/>
      <c r="G88" s="538"/>
      <c r="H88" s="614"/>
      <c r="I88" s="453"/>
      <c r="J88" s="453"/>
      <c r="K88" s="615"/>
      <c r="L88" s="631"/>
      <c r="M88" s="453"/>
      <c r="N88" s="453"/>
      <c r="O88" s="453"/>
      <c r="P88" s="452"/>
      <c r="Q88" s="437" t="s">
        <v>501</v>
      </c>
      <c r="R88" s="437" t="s">
        <v>502</v>
      </c>
      <c r="S88" s="439" t="s">
        <v>514</v>
      </c>
      <c r="T88" s="453">
        <v>0</v>
      </c>
      <c r="U88" s="440">
        <v>6</v>
      </c>
      <c r="V88" s="453">
        <v>0</v>
      </c>
      <c r="W88" s="538">
        <v>0</v>
      </c>
      <c r="X88" s="614">
        <v>0</v>
      </c>
      <c r="Y88" s="440">
        <v>6</v>
      </c>
      <c r="Z88" s="453">
        <v>0</v>
      </c>
      <c r="AA88" s="615">
        <v>0</v>
      </c>
      <c r="AB88" s="606">
        <v>4000000</v>
      </c>
      <c r="AC88" s="770"/>
      <c r="AD88" s="452"/>
    </row>
    <row r="89" spans="1:30" ht="66" customHeight="1">
      <c r="A89" s="453"/>
      <c r="B89" s="452"/>
      <c r="C89" s="452"/>
      <c r="D89" s="453"/>
      <c r="E89" s="453"/>
      <c r="F89" s="453"/>
      <c r="G89" s="538"/>
      <c r="H89" s="614"/>
      <c r="I89" s="453"/>
      <c r="J89" s="453"/>
      <c r="K89" s="615"/>
      <c r="L89" s="631"/>
      <c r="M89" s="453"/>
      <c r="N89" s="453"/>
      <c r="O89" s="453"/>
      <c r="P89" s="452"/>
      <c r="Q89" s="437" t="s">
        <v>503</v>
      </c>
      <c r="R89" s="437" t="s">
        <v>504</v>
      </c>
      <c r="S89" s="439" t="s">
        <v>514</v>
      </c>
      <c r="T89" s="453">
        <v>0</v>
      </c>
      <c r="U89" s="440">
        <v>4</v>
      </c>
      <c r="V89" s="453">
        <v>0</v>
      </c>
      <c r="W89" s="538">
        <v>0</v>
      </c>
      <c r="X89" s="614">
        <v>0</v>
      </c>
      <c r="Y89" s="440">
        <v>4</v>
      </c>
      <c r="Z89" s="453">
        <v>0</v>
      </c>
      <c r="AA89" s="615">
        <v>0</v>
      </c>
      <c r="AB89" s="606">
        <v>17000000</v>
      </c>
      <c r="AC89" s="770"/>
      <c r="AD89" s="452"/>
    </row>
    <row r="90" spans="1:30" ht="58.5" customHeight="1">
      <c r="A90" s="453"/>
      <c r="B90" s="452"/>
      <c r="C90" s="452"/>
      <c r="D90" s="453"/>
      <c r="E90" s="453"/>
      <c r="F90" s="453"/>
      <c r="G90" s="538"/>
      <c r="H90" s="614"/>
      <c r="I90" s="453"/>
      <c r="J90" s="453"/>
      <c r="K90" s="615"/>
      <c r="L90" s="631"/>
      <c r="M90" s="453"/>
      <c r="N90" s="453"/>
      <c r="O90" s="453"/>
      <c r="P90" s="452"/>
      <c r="Q90" s="437" t="s">
        <v>505</v>
      </c>
      <c r="R90" s="437" t="s">
        <v>506</v>
      </c>
      <c r="S90" s="439" t="s">
        <v>514</v>
      </c>
      <c r="T90" s="453">
        <v>0</v>
      </c>
      <c r="U90" s="440">
        <v>7</v>
      </c>
      <c r="V90" s="453">
        <v>0</v>
      </c>
      <c r="W90" s="538">
        <v>0</v>
      </c>
      <c r="X90" s="614">
        <v>0</v>
      </c>
      <c r="Y90" s="440">
        <v>7</v>
      </c>
      <c r="Z90" s="453">
        <v>0</v>
      </c>
      <c r="AA90" s="615">
        <v>0</v>
      </c>
      <c r="AB90" s="606">
        <v>6350000</v>
      </c>
      <c r="AC90" s="770"/>
      <c r="AD90" s="452"/>
    </row>
    <row r="91" spans="1:30" ht="73.5" customHeight="1">
      <c r="A91" s="453"/>
      <c r="B91" s="452"/>
      <c r="C91" s="452"/>
      <c r="D91" s="453"/>
      <c r="E91" s="453"/>
      <c r="F91" s="453"/>
      <c r="G91" s="538"/>
      <c r="H91" s="614"/>
      <c r="I91" s="453"/>
      <c r="J91" s="453"/>
      <c r="K91" s="615"/>
      <c r="L91" s="631"/>
      <c r="M91" s="453"/>
      <c r="N91" s="453"/>
      <c r="O91" s="453"/>
      <c r="P91" s="452"/>
      <c r="Q91" s="437" t="s">
        <v>507</v>
      </c>
      <c r="R91" s="437" t="s">
        <v>472</v>
      </c>
      <c r="S91" s="439" t="s">
        <v>242</v>
      </c>
      <c r="T91" s="453">
        <v>0</v>
      </c>
      <c r="U91" s="440">
        <v>30</v>
      </c>
      <c r="V91" s="453">
        <v>0</v>
      </c>
      <c r="W91" s="538">
        <v>0</v>
      </c>
      <c r="X91" s="614">
        <v>0</v>
      </c>
      <c r="Y91" s="440">
        <v>30</v>
      </c>
      <c r="Z91" s="453">
        <v>0</v>
      </c>
      <c r="AA91" s="615">
        <v>0</v>
      </c>
      <c r="AB91" s="606">
        <v>8500000</v>
      </c>
      <c r="AC91" s="770"/>
      <c r="AD91" s="452"/>
    </row>
    <row r="92" spans="1:30" ht="72" customHeight="1">
      <c r="A92" s="453"/>
      <c r="B92" s="452"/>
      <c r="C92" s="452"/>
      <c r="D92" s="453"/>
      <c r="E92" s="453"/>
      <c r="F92" s="453"/>
      <c r="G92" s="538"/>
      <c r="H92" s="614"/>
      <c r="I92" s="453"/>
      <c r="J92" s="453"/>
      <c r="K92" s="615"/>
      <c r="L92" s="631"/>
      <c r="M92" s="453"/>
      <c r="N92" s="453"/>
      <c r="O92" s="453"/>
      <c r="P92" s="452"/>
      <c r="Q92" s="437" t="s">
        <v>508</v>
      </c>
      <c r="R92" s="437" t="s">
        <v>472</v>
      </c>
      <c r="S92" s="439" t="s">
        <v>242</v>
      </c>
      <c r="T92" s="453">
        <v>0</v>
      </c>
      <c r="U92" s="440">
        <v>30</v>
      </c>
      <c r="V92" s="453">
        <v>0</v>
      </c>
      <c r="W92" s="538">
        <v>0</v>
      </c>
      <c r="X92" s="614">
        <v>0</v>
      </c>
      <c r="Y92" s="440">
        <v>30</v>
      </c>
      <c r="Z92" s="453">
        <v>0</v>
      </c>
      <c r="AA92" s="615">
        <v>0</v>
      </c>
      <c r="AB92" s="606">
        <v>8500000</v>
      </c>
      <c r="AC92" s="770"/>
      <c r="AD92" s="452"/>
    </row>
    <row r="93" spans="1:30" ht="61.5" customHeight="1">
      <c r="A93" s="453"/>
      <c r="B93" s="452"/>
      <c r="C93" s="452"/>
      <c r="D93" s="453"/>
      <c r="E93" s="453"/>
      <c r="F93" s="453"/>
      <c r="G93" s="538"/>
      <c r="H93" s="614"/>
      <c r="I93" s="453"/>
      <c r="J93" s="453"/>
      <c r="K93" s="615"/>
      <c r="L93" s="631"/>
      <c r="M93" s="453"/>
      <c r="N93" s="453"/>
      <c r="O93" s="453"/>
      <c r="P93" s="452"/>
      <c r="Q93" s="437" t="s">
        <v>509</v>
      </c>
      <c r="R93" s="437" t="s">
        <v>472</v>
      </c>
      <c r="S93" s="439" t="s">
        <v>242</v>
      </c>
      <c r="T93" s="453">
        <v>0</v>
      </c>
      <c r="U93" s="440">
        <v>30</v>
      </c>
      <c r="V93" s="453">
        <v>0</v>
      </c>
      <c r="W93" s="538">
        <v>0</v>
      </c>
      <c r="X93" s="614">
        <v>0</v>
      </c>
      <c r="Y93" s="440">
        <v>30</v>
      </c>
      <c r="Z93" s="453">
        <v>0</v>
      </c>
      <c r="AA93" s="615">
        <v>0</v>
      </c>
      <c r="AB93" s="606">
        <v>8500000</v>
      </c>
      <c r="AC93" s="770"/>
      <c r="AD93" s="452"/>
    </row>
    <row r="94" spans="1:30" ht="51.75" customHeight="1">
      <c r="A94" s="453"/>
      <c r="B94" s="452"/>
      <c r="C94" s="452"/>
      <c r="D94" s="453"/>
      <c r="E94" s="453"/>
      <c r="F94" s="453"/>
      <c r="G94" s="538"/>
      <c r="H94" s="614"/>
      <c r="I94" s="453"/>
      <c r="J94" s="453"/>
      <c r="K94" s="615"/>
      <c r="L94" s="631"/>
      <c r="M94" s="453"/>
      <c r="N94" s="453"/>
      <c r="O94" s="453"/>
      <c r="P94" s="452"/>
      <c r="Q94" s="437" t="s">
        <v>510</v>
      </c>
      <c r="R94" s="437" t="s">
        <v>472</v>
      </c>
      <c r="S94" s="439" t="s">
        <v>242</v>
      </c>
      <c r="T94" s="453">
        <v>0</v>
      </c>
      <c r="U94" s="440">
        <v>30</v>
      </c>
      <c r="V94" s="453">
        <v>0</v>
      </c>
      <c r="W94" s="538">
        <v>0</v>
      </c>
      <c r="X94" s="614">
        <v>0</v>
      </c>
      <c r="Y94" s="440">
        <v>30</v>
      </c>
      <c r="Z94" s="453">
        <v>0</v>
      </c>
      <c r="AA94" s="615">
        <v>0</v>
      </c>
      <c r="AB94" s="606">
        <v>8500000</v>
      </c>
      <c r="AC94" s="770"/>
      <c r="AD94" s="452"/>
    </row>
    <row r="95" spans="1:30" ht="73.5" customHeight="1">
      <c r="A95" s="453"/>
      <c r="B95" s="452"/>
      <c r="C95" s="452"/>
      <c r="D95" s="453"/>
      <c r="E95" s="453"/>
      <c r="F95" s="453"/>
      <c r="G95" s="538"/>
      <c r="H95" s="614"/>
      <c r="I95" s="453"/>
      <c r="J95" s="453"/>
      <c r="K95" s="615"/>
      <c r="L95" s="631"/>
      <c r="M95" s="453"/>
      <c r="N95" s="453"/>
      <c r="O95" s="453"/>
      <c r="P95" s="452"/>
      <c r="Q95" s="437" t="s">
        <v>511</v>
      </c>
      <c r="R95" s="437" t="s">
        <v>512</v>
      </c>
      <c r="S95" s="439" t="s">
        <v>514</v>
      </c>
      <c r="T95" s="453">
        <v>0</v>
      </c>
      <c r="U95" s="440">
        <v>3</v>
      </c>
      <c r="V95" s="453">
        <v>0</v>
      </c>
      <c r="W95" s="453">
        <v>0</v>
      </c>
      <c r="X95" s="614">
        <v>0</v>
      </c>
      <c r="Y95" s="440">
        <v>3</v>
      </c>
      <c r="Z95" s="453">
        <v>0</v>
      </c>
      <c r="AA95" s="615">
        <v>0</v>
      </c>
      <c r="AB95" s="606">
        <v>41300000</v>
      </c>
      <c r="AC95" s="770"/>
      <c r="AD95" s="452"/>
    </row>
    <row r="96" spans="1:30" ht="61.5" customHeight="1">
      <c r="A96" s="453"/>
      <c r="B96" s="452"/>
      <c r="C96" s="452"/>
      <c r="D96" s="453"/>
      <c r="E96" s="453"/>
      <c r="F96" s="453"/>
      <c r="G96" s="538"/>
      <c r="H96" s="614"/>
      <c r="I96" s="453"/>
      <c r="J96" s="453"/>
      <c r="K96" s="615"/>
      <c r="L96" s="631"/>
      <c r="M96" s="453"/>
      <c r="N96" s="453"/>
      <c r="O96" s="453"/>
      <c r="P96" s="452"/>
      <c r="Q96" s="437" t="s">
        <v>679</v>
      </c>
      <c r="R96" s="437" t="s">
        <v>572</v>
      </c>
      <c r="S96" s="439" t="s">
        <v>93</v>
      </c>
      <c r="T96" s="453">
        <v>0</v>
      </c>
      <c r="U96" s="440">
        <v>14</v>
      </c>
      <c r="V96" s="453">
        <v>0</v>
      </c>
      <c r="W96" s="453">
        <v>0</v>
      </c>
      <c r="X96" s="614">
        <v>0</v>
      </c>
      <c r="Y96" s="440">
        <v>14</v>
      </c>
      <c r="Z96" s="453">
        <v>0</v>
      </c>
      <c r="AA96" s="615">
        <v>0</v>
      </c>
      <c r="AB96" s="606">
        <v>40250000</v>
      </c>
      <c r="AC96" s="453"/>
      <c r="AD96" s="452"/>
    </row>
    <row r="97" spans="1:30" ht="39.950000000000003" customHeight="1">
      <c r="A97" s="453"/>
      <c r="B97" s="452"/>
      <c r="C97" s="452"/>
      <c r="D97" s="453"/>
      <c r="E97" s="453"/>
      <c r="F97" s="453"/>
      <c r="G97" s="538"/>
      <c r="H97" s="614"/>
      <c r="I97" s="453"/>
      <c r="J97" s="453"/>
      <c r="K97" s="615"/>
      <c r="L97" s="631"/>
      <c r="M97" s="453"/>
      <c r="N97" s="453"/>
      <c r="O97" s="453"/>
      <c r="P97" s="452"/>
      <c r="Q97" s="543"/>
      <c r="R97" s="548"/>
      <c r="S97" s="439"/>
      <c r="T97" s="453"/>
      <c r="U97" s="440"/>
      <c r="V97" s="453"/>
      <c r="W97" s="538"/>
      <c r="X97" s="614"/>
      <c r="Y97" s="440"/>
      <c r="Z97" s="453"/>
      <c r="AA97" s="615"/>
      <c r="AB97" s="606"/>
      <c r="AC97" s="453"/>
      <c r="AD97" s="452"/>
    </row>
    <row r="98" spans="1:30" ht="63.75">
      <c r="A98" s="574">
        <v>6</v>
      </c>
      <c r="B98" s="446" t="s">
        <v>425</v>
      </c>
      <c r="C98" s="554" t="s">
        <v>426</v>
      </c>
      <c r="D98" s="474">
        <v>100</v>
      </c>
      <c r="E98" s="474">
        <v>0</v>
      </c>
      <c r="F98" s="474">
        <v>0</v>
      </c>
      <c r="G98" s="600">
        <v>0</v>
      </c>
      <c r="H98" s="620">
        <v>100</v>
      </c>
      <c r="I98" s="474">
        <v>0</v>
      </c>
      <c r="J98" s="474">
        <v>0</v>
      </c>
      <c r="K98" s="621">
        <v>0</v>
      </c>
      <c r="L98" s="632">
        <f>H98/D98*100</f>
        <v>100</v>
      </c>
      <c r="M98" s="474">
        <v>0</v>
      </c>
      <c r="N98" s="474">
        <v>0</v>
      </c>
      <c r="O98" s="474">
        <v>0</v>
      </c>
      <c r="P98" s="576" t="s">
        <v>231</v>
      </c>
      <c r="Q98" s="474"/>
      <c r="R98" s="474"/>
      <c r="S98" s="474"/>
      <c r="T98" s="474">
        <v>25</v>
      </c>
      <c r="U98" s="474">
        <v>25</v>
      </c>
      <c r="V98" s="474">
        <v>25</v>
      </c>
      <c r="W98" s="600">
        <v>25</v>
      </c>
      <c r="X98" s="620">
        <v>0</v>
      </c>
      <c r="Y98" s="474">
        <v>25</v>
      </c>
      <c r="Z98" s="474">
        <v>25</v>
      </c>
      <c r="AA98" s="621">
        <v>25</v>
      </c>
      <c r="AB98" s="607">
        <f>SUM(AB99:AB123)</f>
        <v>1223150000</v>
      </c>
      <c r="AC98" s="552"/>
      <c r="AD98" s="553"/>
    </row>
    <row r="99" spans="1:30" ht="55.5" customHeight="1">
      <c r="A99" s="453"/>
      <c r="B99" s="452"/>
      <c r="C99" s="452"/>
      <c r="D99" s="453"/>
      <c r="E99" s="453"/>
      <c r="F99" s="453"/>
      <c r="G99" s="538"/>
      <c r="H99" s="614"/>
      <c r="I99" s="453"/>
      <c r="J99" s="453"/>
      <c r="K99" s="615"/>
      <c r="L99" s="631"/>
      <c r="M99" s="453"/>
      <c r="N99" s="453"/>
      <c r="O99" s="453"/>
      <c r="P99" s="452"/>
      <c r="Q99" s="482" t="s">
        <v>232</v>
      </c>
      <c r="R99" s="438" t="s">
        <v>427</v>
      </c>
      <c r="S99" s="456" t="s">
        <v>214</v>
      </c>
      <c r="T99" s="549">
        <v>1</v>
      </c>
      <c r="U99" s="549">
        <v>0</v>
      </c>
      <c r="V99" s="549">
        <v>0</v>
      </c>
      <c r="W99" s="597">
        <v>0</v>
      </c>
      <c r="X99" s="614">
        <v>1</v>
      </c>
      <c r="Y99" s="453">
        <v>0</v>
      </c>
      <c r="Z99" s="453">
        <v>0</v>
      </c>
      <c r="AA99" s="625">
        <v>0</v>
      </c>
      <c r="AB99" s="471">
        <v>5000000</v>
      </c>
      <c r="AC99" s="655" t="s">
        <v>266</v>
      </c>
      <c r="AD99" s="452"/>
    </row>
    <row r="100" spans="1:30" ht="39.950000000000003" customHeight="1">
      <c r="A100" s="453"/>
      <c r="B100" s="452"/>
      <c r="C100" s="452"/>
      <c r="D100" s="453"/>
      <c r="E100" s="453"/>
      <c r="F100" s="453"/>
      <c r="G100" s="538"/>
      <c r="H100" s="614"/>
      <c r="I100" s="453"/>
      <c r="J100" s="453"/>
      <c r="K100" s="615"/>
      <c r="L100" s="631"/>
      <c r="M100" s="453"/>
      <c r="N100" s="453"/>
      <c r="O100" s="453"/>
      <c r="P100" s="452"/>
      <c r="Q100" s="482" t="s">
        <v>233</v>
      </c>
      <c r="R100" s="438" t="s">
        <v>234</v>
      </c>
      <c r="S100" s="456" t="s">
        <v>242</v>
      </c>
      <c r="T100" s="549">
        <v>0</v>
      </c>
      <c r="U100" s="549">
        <v>0</v>
      </c>
      <c r="V100" s="549">
        <v>0</v>
      </c>
      <c r="W100" s="597">
        <v>65</v>
      </c>
      <c r="X100" s="616">
        <v>0</v>
      </c>
      <c r="Y100" s="549">
        <v>0</v>
      </c>
      <c r="Z100" s="549">
        <v>0</v>
      </c>
      <c r="AA100" s="625">
        <v>65</v>
      </c>
      <c r="AB100" s="471">
        <v>25250000</v>
      </c>
      <c r="AC100" s="655" t="s">
        <v>268</v>
      </c>
      <c r="AD100" s="452"/>
    </row>
    <row r="101" spans="1:30" ht="54" customHeight="1">
      <c r="A101" s="453"/>
      <c r="B101" s="452"/>
      <c r="C101" s="452"/>
      <c r="D101" s="453"/>
      <c r="E101" s="453"/>
      <c r="F101" s="453"/>
      <c r="G101" s="538"/>
      <c r="H101" s="614"/>
      <c r="I101" s="453"/>
      <c r="J101" s="453"/>
      <c r="K101" s="615"/>
      <c r="L101" s="631"/>
      <c r="M101" s="453"/>
      <c r="N101" s="453"/>
      <c r="O101" s="453"/>
      <c r="P101" s="452"/>
      <c r="Q101" s="437" t="s">
        <v>434</v>
      </c>
      <c r="R101" s="438" t="s">
        <v>435</v>
      </c>
      <c r="S101" s="484" t="s">
        <v>93</v>
      </c>
      <c r="T101" s="549">
        <v>0</v>
      </c>
      <c r="U101" s="549">
        <v>0</v>
      </c>
      <c r="V101" s="549">
        <v>0</v>
      </c>
      <c r="W101" s="602">
        <v>1</v>
      </c>
      <c r="X101" s="616">
        <v>0</v>
      </c>
      <c r="Y101" s="549">
        <v>0</v>
      </c>
      <c r="Z101" s="549">
        <v>0</v>
      </c>
      <c r="AA101" s="625">
        <v>1</v>
      </c>
      <c r="AB101" s="676">
        <v>29875000</v>
      </c>
      <c r="AC101" s="769" t="s">
        <v>671</v>
      </c>
      <c r="AD101" s="452"/>
    </row>
    <row r="102" spans="1:30" ht="54" customHeight="1">
      <c r="A102" s="453"/>
      <c r="B102" s="452"/>
      <c r="C102" s="452"/>
      <c r="D102" s="453"/>
      <c r="E102" s="453"/>
      <c r="F102" s="453"/>
      <c r="G102" s="538"/>
      <c r="H102" s="614"/>
      <c r="I102" s="453"/>
      <c r="J102" s="453"/>
      <c r="K102" s="615"/>
      <c r="L102" s="631"/>
      <c r="M102" s="453"/>
      <c r="N102" s="453"/>
      <c r="O102" s="453"/>
      <c r="P102" s="452"/>
      <c r="Q102" s="437" t="s">
        <v>436</v>
      </c>
      <c r="R102" s="438" t="s">
        <v>437</v>
      </c>
      <c r="S102" s="484" t="s">
        <v>351</v>
      </c>
      <c r="T102" s="549">
        <v>0</v>
      </c>
      <c r="U102" s="549">
        <v>0</v>
      </c>
      <c r="V102" s="549">
        <v>0</v>
      </c>
      <c r="W102" s="602">
        <v>4</v>
      </c>
      <c r="X102" s="616">
        <v>0</v>
      </c>
      <c r="Y102" s="549">
        <v>0</v>
      </c>
      <c r="Z102" s="549">
        <v>0</v>
      </c>
      <c r="AA102" s="625">
        <v>4</v>
      </c>
      <c r="AB102" s="676">
        <v>73605000</v>
      </c>
      <c r="AC102" s="770"/>
      <c r="AD102" s="452"/>
    </row>
    <row r="103" spans="1:30" ht="54" customHeight="1">
      <c r="A103" s="453"/>
      <c r="B103" s="452"/>
      <c r="C103" s="452"/>
      <c r="D103" s="453"/>
      <c r="E103" s="453"/>
      <c r="F103" s="453"/>
      <c r="G103" s="538"/>
      <c r="H103" s="614"/>
      <c r="I103" s="453"/>
      <c r="J103" s="453"/>
      <c r="K103" s="615"/>
      <c r="L103" s="631"/>
      <c r="M103" s="453"/>
      <c r="N103" s="453"/>
      <c r="O103" s="453"/>
      <c r="P103" s="452"/>
      <c r="Q103" s="437" t="s">
        <v>438</v>
      </c>
      <c r="R103" s="438" t="s">
        <v>439</v>
      </c>
      <c r="S103" s="484" t="s">
        <v>351</v>
      </c>
      <c r="T103" s="549">
        <v>0</v>
      </c>
      <c r="U103" s="549">
        <v>0</v>
      </c>
      <c r="V103" s="549">
        <v>0</v>
      </c>
      <c r="W103" s="602">
        <v>1</v>
      </c>
      <c r="X103" s="616">
        <v>0</v>
      </c>
      <c r="Y103" s="549">
        <v>0</v>
      </c>
      <c r="Z103" s="549">
        <v>0</v>
      </c>
      <c r="AA103" s="625">
        <v>1</v>
      </c>
      <c r="AB103" s="676">
        <v>25250000</v>
      </c>
      <c r="AC103" s="770"/>
      <c r="AD103" s="452"/>
    </row>
    <row r="104" spans="1:30" ht="54" customHeight="1">
      <c r="A104" s="453"/>
      <c r="B104" s="452"/>
      <c r="C104" s="452"/>
      <c r="D104" s="453"/>
      <c r="E104" s="453"/>
      <c r="F104" s="453"/>
      <c r="G104" s="538"/>
      <c r="H104" s="614"/>
      <c r="I104" s="453"/>
      <c r="J104" s="453"/>
      <c r="K104" s="615"/>
      <c r="L104" s="631"/>
      <c r="M104" s="453"/>
      <c r="N104" s="453"/>
      <c r="O104" s="453"/>
      <c r="P104" s="452"/>
      <c r="Q104" s="437" t="s">
        <v>440</v>
      </c>
      <c r="R104" s="438" t="s">
        <v>441</v>
      </c>
      <c r="S104" s="484" t="s">
        <v>470</v>
      </c>
      <c r="T104" s="549">
        <v>0</v>
      </c>
      <c r="U104" s="549">
        <v>0</v>
      </c>
      <c r="V104" s="549">
        <v>0</v>
      </c>
      <c r="W104" s="602">
        <v>10</v>
      </c>
      <c r="X104" s="616">
        <v>0</v>
      </c>
      <c r="Y104" s="549">
        <v>0</v>
      </c>
      <c r="Z104" s="549">
        <v>0</v>
      </c>
      <c r="AA104" s="625">
        <v>10</v>
      </c>
      <c r="AB104" s="676">
        <v>28900000</v>
      </c>
      <c r="AC104" s="770"/>
      <c r="AD104" s="452"/>
    </row>
    <row r="105" spans="1:30" ht="63" customHeight="1">
      <c r="A105" s="453"/>
      <c r="B105" s="452"/>
      <c r="C105" s="452"/>
      <c r="D105" s="453"/>
      <c r="E105" s="453"/>
      <c r="F105" s="453"/>
      <c r="G105" s="538"/>
      <c r="H105" s="614"/>
      <c r="I105" s="453"/>
      <c r="J105" s="453"/>
      <c r="K105" s="615"/>
      <c r="L105" s="631"/>
      <c r="M105" s="453"/>
      <c r="N105" s="453"/>
      <c r="O105" s="453"/>
      <c r="P105" s="452"/>
      <c r="Q105" s="437" t="s">
        <v>442</v>
      </c>
      <c r="R105" s="438" t="s">
        <v>443</v>
      </c>
      <c r="S105" s="484" t="s">
        <v>470</v>
      </c>
      <c r="T105" s="549">
        <v>0</v>
      </c>
      <c r="U105" s="549">
        <v>0</v>
      </c>
      <c r="V105" s="549">
        <v>0</v>
      </c>
      <c r="W105" s="602">
        <v>1</v>
      </c>
      <c r="X105" s="616">
        <v>0</v>
      </c>
      <c r="Y105" s="549">
        <v>0</v>
      </c>
      <c r="Z105" s="549">
        <v>0</v>
      </c>
      <c r="AA105" s="625">
        <v>1</v>
      </c>
      <c r="AB105" s="676">
        <v>55120000</v>
      </c>
      <c r="AC105" s="770"/>
      <c r="AD105" s="452"/>
    </row>
    <row r="106" spans="1:30" ht="39.950000000000003" customHeight="1">
      <c r="A106" s="453"/>
      <c r="B106" s="452"/>
      <c r="C106" s="452"/>
      <c r="D106" s="453"/>
      <c r="E106" s="453"/>
      <c r="F106" s="453"/>
      <c r="G106" s="538"/>
      <c r="H106" s="614"/>
      <c r="I106" s="453"/>
      <c r="J106" s="453"/>
      <c r="K106" s="615"/>
      <c r="L106" s="631"/>
      <c r="M106" s="453"/>
      <c r="N106" s="453"/>
      <c r="O106" s="453"/>
      <c r="P106" s="452"/>
      <c r="Q106" s="437" t="s">
        <v>444</v>
      </c>
      <c r="R106" s="438" t="s">
        <v>445</v>
      </c>
      <c r="S106" s="484" t="s">
        <v>93</v>
      </c>
      <c r="T106" s="549">
        <v>0</v>
      </c>
      <c r="U106" s="549">
        <v>0</v>
      </c>
      <c r="V106" s="549">
        <v>0</v>
      </c>
      <c r="W106" s="602">
        <v>5</v>
      </c>
      <c r="X106" s="616">
        <v>0</v>
      </c>
      <c r="Y106" s="549">
        <v>0</v>
      </c>
      <c r="Z106" s="549">
        <v>0</v>
      </c>
      <c r="AA106" s="625">
        <v>5</v>
      </c>
      <c r="AB106" s="676">
        <v>26600000</v>
      </c>
      <c r="AC106" s="770"/>
      <c r="AD106" s="452"/>
    </row>
    <row r="107" spans="1:30" ht="39.950000000000003" customHeight="1">
      <c r="A107" s="453"/>
      <c r="B107" s="452"/>
      <c r="C107" s="452"/>
      <c r="D107" s="453"/>
      <c r="E107" s="453"/>
      <c r="F107" s="453"/>
      <c r="G107" s="538"/>
      <c r="H107" s="614"/>
      <c r="I107" s="453"/>
      <c r="J107" s="453"/>
      <c r="K107" s="615"/>
      <c r="L107" s="631"/>
      <c r="M107" s="453"/>
      <c r="N107" s="453"/>
      <c r="O107" s="453"/>
      <c r="P107" s="452"/>
      <c r="Q107" s="437" t="s">
        <v>446</v>
      </c>
      <c r="R107" s="438" t="s">
        <v>447</v>
      </c>
      <c r="S107" s="484" t="s">
        <v>93</v>
      </c>
      <c r="T107" s="549">
        <v>0</v>
      </c>
      <c r="U107" s="549">
        <v>0</v>
      </c>
      <c r="V107" s="549">
        <v>0</v>
      </c>
      <c r="W107" s="602">
        <v>2</v>
      </c>
      <c r="X107" s="616">
        <v>0</v>
      </c>
      <c r="Y107" s="549">
        <v>0</v>
      </c>
      <c r="Z107" s="549">
        <v>0</v>
      </c>
      <c r="AA107" s="625">
        <v>2</v>
      </c>
      <c r="AB107" s="676">
        <v>41600000</v>
      </c>
      <c r="AC107" s="770"/>
      <c r="AD107" s="452"/>
    </row>
    <row r="108" spans="1:30" ht="39.950000000000003" customHeight="1">
      <c r="A108" s="453"/>
      <c r="B108" s="452"/>
      <c r="C108" s="452"/>
      <c r="D108" s="453"/>
      <c r="E108" s="453"/>
      <c r="F108" s="453"/>
      <c r="G108" s="538"/>
      <c r="H108" s="614"/>
      <c r="I108" s="453"/>
      <c r="J108" s="453"/>
      <c r="K108" s="615"/>
      <c r="L108" s="631"/>
      <c r="M108" s="453"/>
      <c r="N108" s="453"/>
      <c r="O108" s="453"/>
      <c r="P108" s="452"/>
      <c r="Q108" s="437" t="s">
        <v>448</v>
      </c>
      <c r="R108" s="438" t="s">
        <v>449</v>
      </c>
      <c r="S108" s="484" t="s">
        <v>93</v>
      </c>
      <c r="T108" s="549">
        <v>0</v>
      </c>
      <c r="U108" s="549">
        <v>0</v>
      </c>
      <c r="V108" s="549">
        <v>0</v>
      </c>
      <c r="W108" s="602">
        <v>1</v>
      </c>
      <c r="X108" s="616">
        <v>0</v>
      </c>
      <c r="Y108" s="549">
        <v>0</v>
      </c>
      <c r="Z108" s="549">
        <v>0</v>
      </c>
      <c r="AA108" s="625">
        <v>1</v>
      </c>
      <c r="AB108" s="676">
        <v>53000000</v>
      </c>
      <c r="AC108" s="770"/>
      <c r="AD108" s="452"/>
    </row>
    <row r="109" spans="1:30" ht="57.75" customHeight="1">
      <c r="A109" s="453"/>
      <c r="B109" s="452"/>
      <c r="C109" s="452"/>
      <c r="D109" s="453"/>
      <c r="E109" s="453"/>
      <c r="F109" s="453"/>
      <c r="G109" s="538"/>
      <c r="H109" s="614"/>
      <c r="I109" s="453"/>
      <c r="J109" s="453"/>
      <c r="K109" s="615"/>
      <c r="L109" s="631"/>
      <c r="M109" s="453"/>
      <c r="N109" s="453"/>
      <c r="O109" s="453"/>
      <c r="P109" s="452"/>
      <c r="Q109" s="437" t="s">
        <v>450</v>
      </c>
      <c r="R109" s="438" t="s">
        <v>451</v>
      </c>
      <c r="S109" s="484" t="s">
        <v>470</v>
      </c>
      <c r="T109" s="549">
        <v>0</v>
      </c>
      <c r="U109" s="549">
        <v>0</v>
      </c>
      <c r="V109" s="549">
        <v>0</v>
      </c>
      <c r="W109" s="602">
        <v>4</v>
      </c>
      <c r="X109" s="616">
        <v>0</v>
      </c>
      <c r="Y109" s="549">
        <v>0</v>
      </c>
      <c r="Z109" s="549">
        <v>0</v>
      </c>
      <c r="AA109" s="625">
        <v>4</v>
      </c>
      <c r="AB109" s="676">
        <v>132500000</v>
      </c>
      <c r="AC109" s="770"/>
      <c r="AD109" s="452"/>
    </row>
    <row r="110" spans="1:30" ht="51" customHeight="1">
      <c r="A110" s="453"/>
      <c r="B110" s="452"/>
      <c r="C110" s="452"/>
      <c r="D110" s="453"/>
      <c r="E110" s="453"/>
      <c r="F110" s="453"/>
      <c r="G110" s="538"/>
      <c r="H110" s="614"/>
      <c r="I110" s="453"/>
      <c r="J110" s="453"/>
      <c r="K110" s="615"/>
      <c r="L110" s="631"/>
      <c r="M110" s="453"/>
      <c r="N110" s="453"/>
      <c r="O110" s="453"/>
      <c r="P110" s="452"/>
      <c r="Q110" s="437" t="s">
        <v>452</v>
      </c>
      <c r="R110" s="438" t="s">
        <v>439</v>
      </c>
      <c r="S110" s="484" t="s">
        <v>351</v>
      </c>
      <c r="T110" s="549">
        <v>0</v>
      </c>
      <c r="U110" s="549">
        <v>0</v>
      </c>
      <c r="V110" s="549">
        <v>0</v>
      </c>
      <c r="W110" s="602">
        <v>3</v>
      </c>
      <c r="X110" s="616">
        <v>0</v>
      </c>
      <c r="Y110" s="549">
        <v>0</v>
      </c>
      <c r="Z110" s="549">
        <v>0</v>
      </c>
      <c r="AA110" s="625">
        <v>3</v>
      </c>
      <c r="AB110" s="676">
        <v>7300000</v>
      </c>
      <c r="AC110" s="770"/>
      <c r="AD110" s="452"/>
    </row>
    <row r="111" spans="1:30" ht="54.75" customHeight="1">
      <c r="A111" s="453"/>
      <c r="B111" s="452"/>
      <c r="C111" s="452"/>
      <c r="D111" s="453"/>
      <c r="E111" s="453"/>
      <c r="F111" s="453"/>
      <c r="G111" s="538"/>
      <c r="H111" s="614"/>
      <c r="I111" s="453"/>
      <c r="J111" s="453"/>
      <c r="K111" s="615"/>
      <c r="L111" s="631"/>
      <c r="M111" s="453"/>
      <c r="N111" s="453"/>
      <c r="O111" s="453"/>
      <c r="P111" s="452"/>
      <c r="Q111" s="437" t="s">
        <v>453</v>
      </c>
      <c r="R111" s="438" t="s">
        <v>437</v>
      </c>
      <c r="S111" s="484" t="s">
        <v>351</v>
      </c>
      <c r="T111" s="549">
        <v>0</v>
      </c>
      <c r="U111" s="549">
        <v>0</v>
      </c>
      <c r="V111" s="549">
        <v>0</v>
      </c>
      <c r="W111" s="602">
        <v>1</v>
      </c>
      <c r="X111" s="616">
        <v>0</v>
      </c>
      <c r="Y111" s="549">
        <v>0</v>
      </c>
      <c r="Z111" s="549">
        <v>0</v>
      </c>
      <c r="AA111" s="625">
        <v>1</v>
      </c>
      <c r="AB111" s="676">
        <v>21000000</v>
      </c>
      <c r="AC111" s="770"/>
      <c r="AD111" s="452"/>
    </row>
    <row r="112" spans="1:30" ht="54.75" customHeight="1">
      <c r="A112" s="453"/>
      <c r="B112" s="452"/>
      <c r="C112" s="452"/>
      <c r="D112" s="453"/>
      <c r="E112" s="453"/>
      <c r="F112" s="453"/>
      <c r="G112" s="538"/>
      <c r="H112" s="614"/>
      <c r="I112" s="453"/>
      <c r="J112" s="453"/>
      <c r="K112" s="615"/>
      <c r="L112" s="631"/>
      <c r="M112" s="453"/>
      <c r="N112" s="453"/>
      <c r="O112" s="453"/>
      <c r="P112" s="452"/>
      <c r="Q112" s="437" t="s">
        <v>454</v>
      </c>
      <c r="R112" s="438" t="s">
        <v>435</v>
      </c>
      <c r="S112" s="484" t="s">
        <v>351</v>
      </c>
      <c r="T112" s="549">
        <v>0</v>
      </c>
      <c r="U112" s="549">
        <v>0</v>
      </c>
      <c r="V112" s="549">
        <v>0</v>
      </c>
      <c r="W112" s="602">
        <v>2</v>
      </c>
      <c r="X112" s="616">
        <v>0</v>
      </c>
      <c r="Y112" s="549">
        <v>0</v>
      </c>
      <c r="Z112" s="549">
        <v>0</v>
      </c>
      <c r="AA112" s="625">
        <v>2</v>
      </c>
      <c r="AB112" s="676">
        <v>50250000</v>
      </c>
      <c r="AC112" s="770"/>
      <c r="AD112" s="452"/>
    </row>
    <row r="113" spans="1:30" ht="54.75" customHeight="1">
      <c r="A113" s="453"/>
      <c r="B113" s="452"/>
      <c r="C113" s="452"/>
      <c r="D113" s="453"/>
      <c r="E113" s="453"/>
      <c r="F113" s="453"/>
      <c r="G113" s="538"/>
      <c r="H113" s="614"/>
      <c r="I113" s="453"/>
      <c r="J113" s="453"/>
      <c r="K113" s="615"/>
      <c r="L113" s="631"/>
      <c r="M113" s="453"/>
      <c r="N113" s="453"/>
      <c r="O113" s="453"/>
      <c r="P113" s="452"/>
      <c r="Q113" s="437" t="s">
        <v>455</v>
      </c>
      <c r="R113" s="438" t="s">
        <v>441</v>
      </c>
      <c r="S113" s="484" t="s">
        <v>470</v>
      </c>
      <c r="T113" s="549">
        <v>0</v>
      </c>
      <c r="U113" s="549">
        <v>0</v>
      </c>
      <c r="V113" s="549">
        <v>0</v>
      </c>
      <c r="W113" s="602">
        <v>1</v>
      </c>
      <c r="X113" s="616">
        <v>0</v>
      </c>
      <c r="Y113" s="549">
        <v>0</v>
      </c>
      <c r="Z113" s="549">
        <v>0</v>
      </c>
      <c r="AA113" s="625">
        <v>1</v>
      </c>
      <c r="AB113" s="676">
        <v>190000000</v>
      </c>
      <c r="AC113" s="770"/>
      <c r="AD113" s="452"/>
    </row>
    <row r="114" spans="1:30" ht="64.5" customHeight="1">
      <c r="A114" s="453"/>
      <c r="B114" s="452"/>
      <c r="C114" s="452"/>
      <c r="D114" s="453"/>
      <c r="E114" s="453"/>
      <c r="F114" s="453"/>
      <c r="G114" s="538"/>
      <c r="H114" s="614"/>
      <c r="I114" s="453"/>
      <c r="J114" s="453"/>
      <c r="K114" s="615"/>
      <c r="L114" s="631"/>
      <c r="M114" s="453"/>
      <c r="N114" s="453"/>
      <c r="O114" s="453"/>
      <c r="P114" s="452"/>
      <c r="Q114" s="437" t="s">
        <v>456</v>
      </c>
      <c r="R114" s="438" t="s">
        <v>457</v>
      </c>
      <c r="S114" s="484" t="s">
        <v>470</v>
      </c>
      <c r="T114" s="549">
        <v>0</v>
      </c>
      <c r="U114" s="549">
        <v>0</v>
      </c>
      <c r="V114" s="549">
        <v>0</v>
      </c>
      <c r="W114" s="602">
        <v>1</v>
      </c>
      <c r="X114" s="616">
        <v>0</v>
      </c>
      <c r="Y114" s="549">
        <v>0</v>
      </c>
      <c r="Z114" s="549">
        <v>0</v>
      </c>
      <c r="AA114" s="625">
        <v>1</v>
      </c>
      <c r="AB114" s="676">
        <v>27000000</v>
      </c>
      <c r="AC114" s="770"/>
      <c r="AD114" s="452"/>
    </row>
    <row r="115" spans="1:30" ht="54.75" customHeight="1">
      <c r="A115" s="453"/>
      <c r="B115" s="452"/>
      <c r="C115" s="452"/>
      <c r="D115" s="453"/>
      <c r="E115" s="453"/>
      <c r="F115" s="453"/>
      <c r="G115" s="538"/>
      <c r="H115" s="614"/>
      <c r="I115" s="453"/>
      <c r="J115" s="453"/>
      <c r="K115" s="615"/>
      <c r="L115" s="631"/>
      <c r="M115" s="453"/>
      <c r="N115" s="453"/>
      <c r="O115" s="453"/>
      <c r="P115" s="452"/>
      <c r="Q115" s="437" t="s">
        <v>458</v>
      </c>
      <c r="R115" s="438" t="s">
        <v>459</v>
      </c>
      <c r="S115" s="484" t="s">
        <v>351</v>
      </c>
      <c r="T115" s="549">
        <v>0</v>
      </c>
      <c r="U115" s="549">
        <v>0</v>
      </c>
      <c r="V115" s="549">
        <v>0</v>
      </c>
      <c r="W115" s="602">
        <v>1</v>
      </c>
      <c r="X115" s="616">
        <v>0</v>
      </c>
      <c r="Y115" s="549">
        <v>0</v>
      </c>
      <c r="Z115" s="549">
        <v>0</v>
      </c>
      <c r="AA115" s="625">
        <v>1</v>
      </c>
      <c r="AB115" s="676">
        <v>35000000</v>
      </c>
      <c r="AC115" s="770"/>
      <c r="AD115" s="452"/>
    </row>
    <row r="116" spans="1:30" ht="39.950000000000003" customHeight="1">
      <c r="A116" s="453"/>
      <c r="B116" s="452"/>
      <c r="C116" s="452"/>
      <c r="D116" s="453"/>
      <c r="E116" s="453"/>
      <c r="F116" s="453"/>
      <c r="G116" s="538"/>
      <c r="H116" s="614"/>
      <c r="I116" s="453"/>
      <c r="J116" s="453"/>
      <c r="K116" s="615"/>
      <c r="L116" s="631"/>
      <c r="M116" s="453"/>
      <c r="N116" s="453"/>
      <c r="O116" s="453"/>
      <c r="P116" s="452"/>
      <c r="Q116" s="437" t="s">
        <v>460</v>
      </c>
      <c r="R116" s="438" t="s">
        <v>461</v>
      </c>
      <c r="S116" s="484" t="s">
        <v>470</v>
      </c>
      <c r="T116" s="549">
        <v>0</v>
      </c>
      <c r="U116" s="549">
        <v>0</v>
      </c>
      <c r="V116" s="549">
        <v>0</v>
      </c>
      <c r="W116" s="602">
        <v>27</v>
      </c>
      <c r="X116" s="616">
        <v>0</v>
      </c>
      <c r="Y116" s="549">
        <v>0</v>
      </c>
      <c r="Z116" s="549">
        <v>0</v>
      </c>
      <c r="AA116" s="625">
        <v>27</v>
      </c>
      <c r="AB116" s="676">
        <v>15900000</v>
      </c>
      <c r="AC116" s="770"/>
      <c r="AD116" s="452"/>
    </row>
    <row r="117" spans="1:30" ht="66.75" customHeight="1">
      <c r="A117" s="453"/>
      <c r="B117" s="452"/>
      <c r="C117" s="452"/>
      <c r="D117" s="453"/>
      <c r="E117" s="453"/>
      <c r="F117" s="453"/>
      <c r="G117" s="538"/>
      <c r="H117" s="614"/>
      <c r="I117" s="453"/>
      <c r="J117" s="453"/>
      <c r="K117" s="615"/>
      <c r="L117" s="631"/>
      <c r="M117" s="453"/>
      <c r="N117" s="453"/>
      <c r="O117" s="453"/>
      <c r="P117" s="452"/>
      <c r="Q117" s="437" t="s">
        <v>462</v>
      </c>
      <c r="R117" s="438" t="s">
        <v>457</v>
      </c>
      <c r="S117" s="484" t="s">
        <v>470</v>
      </c>
      <c r="T117" s="549">
        <v>0</v>
      </c>
      <c r="U117" s="549">
        <v>0</v>
      </c>
      <c r="V117" s="549">
        <v>0</v>
      </c>
      <c r="W117" s="602">
        <v>1</v>
      </c>
      <c r="X117" s="616">
        <v>0</v>
      </c>
      <c r="Y117" s="549">
        <v>0</v>
      </c>
      <c r="Z117" s="549">
        <v>0</v>
      </c>
      <c r="AA117" s="625">
        <v>1</v>
      </c>
      <c r="AB117" s="676">
        <v>183804000</v>
      </c>
      <c r="AC117" s="770"/>
      <c r="AD117" s="452"/>
    </row>
    <row r="118" spans="1:30" ht="55.5" customHeight="1">
      <c r="A118" s="453"/>
      <c r="B118" s="452"/>
      <c r="C118" s="452"/>
      <c r="D118" s="453"/>
      <c r="E118" s="453"/>
      <c r="F118" s="453"/>
      <c r="G118" s="538"/>
      <c r="H118" s="614"/>
      <c r="I118" s="453"/>
      <c r="J118" s="453"/>
      <c r="K118" s="615"/>
      <c r="L118" s="631"/>
      <c r="M118" s="453"/>
      <c r="N118" s="453"/>
      <c r="O118" s="453"/>
      <c r="P118" s="452"/>
      <c r="Q118" s="437" t="s">
        <v>463</v>
      </c>
      <c r="R118" s="438" t="s">
        <v>435</v>
      </c>
      <c r="S118" s="484" t="s">
        <v>351</v>
      </c>
      <c r="T118" s="549">
        <v>0</v>
      </c>
      <c r="U118" s="549">
        <v>0</v>
      </c>
      <c r="V118" s="549">
        <v>0</v>
      </c>
      <c r="W118" s="602">
        <v>10</v>
      </c>
      <c r="X118" s="616">
        <v>0</v>
      </c>
      <c r="Y118" s="549">
        <v>0</v>
      </c>
      <c r="Z118" s="549">
        <v>0</v>
      </c>
      <c r="AA118" s="625">
        <v>10</v>
      </c>
      <c r="AB118" s="676">
        <v>7500000</v>
      </c>
      <c r="AC118" s="770"/>
      <c r="AD118" s="452"/>
    </row>
    <row r="119" spans="1:30" ht="57" customHeight="1">
      <c r="A119" s="453"/>
      <c r="B119" s="452"/>
      <c r="C119" s="452"/>
      <c r="D119" s="453"/>
      <c r="E119" s="453"/>
      <c r="F119" s="453"/>
      <c r="G119" s="538"/>
      <c r="H119" s="614"/>
      <c r="I119" s="453"/>
      <c r="J119" s="453"/>
      <c r="K119" s="615"/>
      <c r="L119" s="631"/>
      <c r="M119" s="453"/>
      <c r="N119" s="453"/>
      <c r="O119" s="453"/>
      <c r="P119" s="452"/>
      <c r="Q119" s="437" t="s">
        <v>464</v>
      </c>
      <c r="R119" s="438" t="s">
        <v>465</v>
      </c>
      <c r="S119" s="484" t="s">
        <v>93</v>
      </c>
      <c r="T119" s="549">
        <v>0</v>
      </c>
      <c r="U119" s="549">
        <v>0</v>
      </c>
      <c r="V119" s="549">
        <v>0</v>
      </c>
      <c r="W119" s="602">
        <v>1</v>
      </c>
      <c r="X119" s="616">
        <v>0</v>
      </c>
      <c r="Y119" s="549">
        <v>0</v>
      </c>
      <c r="Z119" s="549">
        <v>0</v>
      </c>
      <c r="AA119" s="625">
        <v>1</v>
      </c>
      <c r="AB119" s="478">
        <v>113314000</v>
      </c>
      <c r="AC119" s="770"/>
      <c r="AD119" s="452"/>
    </row>
    <row r="120" spans="1:30" ht="39.950000000000003" customHeight="1">
      <c r="A120" s="453"/>
      <c r="B120" s="452"/>
      <c r="C120" s="452"/>
      <c r="D120" s="453"/>
      <c r="E120" s="453"/>
      <c r="F120" s="453"/>
      <c r="G120" s="538"/>
      <c r="H120" s="614"/>
      <c r="I120" s="453"/>
      <c r="J120" s="453"/>
      <c r="K120" s="615"/>
      <c r="L120" s="631"/>
      <c r="M120" s="453"/>
      <c r="N120" s="453"/>
      <c r="O120" s="453"/>
      <c r="P120" s="452"/>
      <c r="Q120" s="437" t="s">
        <v>466</v>
      </c>
      <c r="R120" s="438" t="s">
        <v>467</v>
      </c>
      <c r="S120" s="484" t="s">
        <v>470</v>
      </c>
      <c r="T120" s="453">
        <v>0</v>
      </c>
      <c r="U120" s="485">
        <v>1</v>
      </c>
      <c r="V120" s="453">
        <v>0</v>
      </c>
      <c r="W120" s="453">
        <v>0</v>
      </c>
      <c r="X120" s="616">
        <v>0</v>
      </c>
      <c r="Y120" s="549">
        <v>1</v>
      </c>
      <c r="Z120" s="549">
        <v>0</v>
      </c>
      <c r="AA120" s="625">
        <v>0</v>
      </c>
      <c r="AB120" s="478">
        <v>12720000</v>
      </c>
      <c r="AC120" s="771"/>
      <c r="AD120" s="452"/>
    </row>
    <row r="121" spans="1:30" ht="39.950000000000003" customHeight="1">
      <c r="A121" s="453"/>
      <c r="B121" s="452"/>
      <c r="C121" s="452"/>
      <c r="D121" s="453"/>
      <c r="E121" s="453"/>
      <c r="F121" s="453"/>
      <c r="G121" s="538"/>
      <c r="H121" s="614"/>
      <c r="I121" s="453"/>
      <c r="J121" s="453"/>
      <c r="K121" s="615"/>
      <c r="L121" s="631"/>
      <c r="M121" s="453"/>
      <c r="N121" s="453"/>
      <c r="O121" s="453"/>
      <c r="P121" s="452"/>
      <c r="Q121" s="437" t="s">
        <v>468</v>
      </c>
      <c r="R121" s="438" t="s">
        <v>469</v>
      </c>
      <c r="S121" s="484" t="s">
        <v>93</v>
      </c>
      <c r="T121" s="453">
        <v>0</v>
      </c>
      <c r="U121" s="485">
        <v>2</v>
      </c>
      <c r="V121" s="453">
        <v>0</v>
      </c>
      <c r="W121" s="453">
        <v>0</v>
      </c>
      <c r="X121" s="616">
        <v>0</v>
      </c>
      <c r="Y121" s="549">
        <v>2</v>
      </c>
      <c r="Z121" s="549">
        <v>0</v>
      </c>
      <c r="AA121" s="625">
        <v>0</v>
      </c>
      <c r="AB121" s="478">
        <v>6162000</v>
      </c>
      <c r="AC121" s="646"/>
      <c r="AD121" s="452"/>
    </row>
    <row r="122" spans="1:30" ht="39.950000000000003" customHeight="1">
      <c r="A122" s="453"/>
      <c r="B122" s="452"/>
      <c r="C122" s="452"/>
      <c r="D122" s="453"/>
      <c r="E122" s="453"/>
      <c r="F122" s="453"/>
      <c r="G122" s="538"/>
      <c r="H122" s="614"/>
      <c r="I122" s="453"/>
      <c r="J122" s="453"/>
      <c r="K122" s="615"/>
      <c r="L122" s="631"/>
      <c r="M122" s="453"/>
      <c r="N122" s="453"/>
      <c r="O122" s="453"/>
      <c r="P122" s="452"/>
      <c r="Q122" s="438" t="s">
        <v>680</v>
      </c>
      <c r="R122" s="438" t="s">
        <v>681</v>
      </c>
      <c r="S122" s="484" t="s">
        <v>93</v>
      </c>
      <c r="T122" s="453">
        <v>0</v>
      </c>
      <c r="U122" s="485">
        <v>1</v>
      </c>
      <c r="V122" s="453">
        <v>0</v>
      </c>
      <c r="W122" s="453">
        <v>0</v>
      </c>
      <c r="X122" s="616">
        <v>0</v>
      </c>
      <c r="Y122" s="549">
        <v>1</v>
      </c>
      <c r="Z122" s="549">
        <v>0</v>
      </c>
      <c r="AA122" s="625">
        <v>0</v>
      </c>
      <c r="AB122" s="478">
        <v>41500000</v>
      </c>
      <c r="AC122" s="646"/>
      <c r="AD122" s="452"/>
    </row>
    <row r="123" spans="1:30" ht="52.5" customHeight="1">
      <c r="A123" s="453"/>
      <c r="B123" s="452"/>
      <c r="C123" s="452"/>
      <c r="D123" s="453"/>
      <c r="E123" s="453"/>
      <c r="F123" s="453"/>
      <c r="G123" s="538"/>
      <c r="H123" s="614"/>
      <c r="I123" s="453"/>
      <c r="J123" s="453"/>
      <c r="K123" s="615"/>
      <c r="L123" s="631"/>
      <c r="M123" s="453"/>
      <c r="N123" s="453"/>
      <c r="O123" s="453"/>
      <c r="P123" s="452"/>
      <c r="Q123" s="438" t="s">
        <v>682</v>
      </c>
      <c r="R123" s="438" t="s">
        <v>683</v>
      </c>
      <c r="S123" s="484" t="s">
        <v>93</v>
      </c>
      <c r="T123" s="453">
        <v>0</v>
      </c>
      <c r="U123" s="485">
        <v>1</v>
      </c>
      <c r="V123" s="453">
        <v>0</v>
      </c>
      <c r="W123" s="453">
        <v>0</v>
      </c>
      <c r="X123" s="616">
        <v>0</v>
      </c>
      <c r="Y123" s="549">
        <v>1</v>
      </c>
      <c r="Z123" s="549">
        <v>0</v>
      </c>
      <c r="AA123" s="625">
        <v>0</v>
      </c>
      <c r="AB123" s="478">
        <v>15000000</v>
      </c>
      <c r="AC123" s="646"/>
      <c r="AD123" s="452"/>
    </row>
    <row r="124" spans="1:30" ht="39.950000000000003" customHeight="1">
      <c r="A124" s="453"/>
      <c r="B124" s="452"/>
      <c r="C124" s="452"/>
      <c r="D124" s="453"/>
      <c r="E124" s="453"/>
      <c r="F124" s="453"/>
      <c r="G124" s="538"/>
      <c r="H124" s="614"/>
      <c r="I124" s="453"/>
      <c r="J124" s="453"/>
      <c r="K124" s="615"/>
      <c r="L124" s="631"/>
      <c r="M124" s="453"/>
      <c r="N124" s="453"/>
      <c r="O124" s="453"/>
      <c r="P124" s="452"/>
      <c r="Q124" s="543"/>
      <c r="R124" s="548"/>
      <c r="S124" s="560"/>
      <c r="T124" s="549"/>
      <c r="U124" s="549"/>
      <c r="V124" s="549"/>
      <c r="W124" s="597"/>
      <c r="X124" s="614"/>
      <c r="Y124" s="453"/>
      <c r="Z124" s="453"/>
      <c r="AA124" s="615"/>
      <c r="AB124" s="606"/>
      <c r="AC124" s="453"/>
      <c r="AD124" s="452"/>
    </row>
    <row r="125" spans="1:30" ht="88.5" customHeight="1">
      <c r="A125" s="574">
        <v>7</v>
      </c>
      <c r="B125" s="474" t="s">
        <v>431</v>
      </c>
      <c r="C125" s="554" t="s">
        <v>432</v>
      </c>
      <c r="D125" s="474">
        <v>25</v>
      </c>
      <c r="E125" s="474">
        <v>25</v>
      </c>
      <c r="F125" s="474">
        <v>25</v>
      </c>
      <c r="G125" s="600">
        <v>25</v>
      </c>
      <c r="H125" s="620">
        <v>25</v>
      </c>
      <c r="I125" s="474">
        <v>25</v>
      </c>
      <c r="J125" s="474">
        <v>25</v>
      </c>
      <c r="K125" s="621">
        <v>25</v>
      </c>
      <c r="L125" s="632">
        <f>H125/D125*100</f>
        <v>100</v>
      </c>
      <c r="M125" s="474">
        <f t="shared" ref="M125:O125" si="9">I125/E125*100</f>
        <v>100</v>
      </c>
      <c r="N125" s="474">
        <f t="shared" si="9"/>
        <v>100</v>
      </c>
      <c r="O125" s="474">
        <f t="shared" si="9"/>
        <v>100</v>
      </c>
      <c r="P125" s="576" t="s">
        <v>243</v>
      </c>
      <c r="Q125" s="474"/>
      <c r="R125" s="474"/>
      <c r="S125" s="570"/>
      <c r="T125" s="583"/>
      <c r="U125" s="583"/>
      <c r="V125" s="583"/>
      <c r="W125" s="603"/>
      <c r="X125" s="618"/>
      <c r="Y125" s="552"/>
      <c r="Z125" s="552"/>
      <c r="AA125" s="619"/>
      <c r="AB125" s="607">
        <f>SUM(AB126:AB127)</f>
        <v>80200000</v>
      </c>
      <c r="AC125" s="552"/>
      <c r="AD125" s="553"/>
    </row>
    <row r="126" spans="1:30" ht="39.950000000000003" customHeight="1">
      <c r="A126" s="453"/>
      <c r="B126" s="452"/>
      <c r="C126" s="452"/>
      <c r="D126" s="453"/>
      <c r="E126" s="453"/>
      <c r="F126" s="453"/>
      <c r="G126" s="538"/>
      <c r="H126" s="614"/>
      <c r="I126" s="453"/>
      <c r="J126" s="453"/>
      <c r="K126" s="615"/>
      <c r="L126" s="631"/>
      <c r="M126" s="453"/>
      <c r="N126" s="453"/>
      <c r="O126" s="453"/>
      <c r="P126" s="534"/>
      <c r="Q126" s="437" t="s">
        <v>527</v>
      </c>
      <c r="R126" s="486" t="s">
        <v>673</v>
      </c>
      <c r="S126" s="456" t="s">
        <v>214</v>
      </c>
      <c r="T126" s="549">
        <v>15</v>
      </c>
      <c r="U126" s="549">
        <v>15</v>
      </c>
      <c r="V126" s="549">
        <v>15</v>
      </c>
      <c r="W126" s="597">
        <v>15</v>
      </c>
      <c r="X126" s="614">
        <v>15</v>
      </c>
      <c r="Y126" s="453">
        <v>15</v>
      </c>
      <c r="Z126" s="453">
        <v>15</v>
      </c>
      <c r="AA126" s="615">
        <v>15</v>
      </c>
      <c r="AB126" s="606">
        <v>36500000</v>
      </c>
      <c r="AC126" s="639" t="s">
        <v>669</v>
      </c>
      <c r="AD126" s="452"/>
    </row>
    <row r="127" spans="1:30" ht="39.950000000000003" customHeight="1">
      <c r="A127" s="453"/>
      <c r="B127" s="452"/>
      <c r="C127" s="452"/>
      <c r="D127" s="453"/>
      <c r="E127" s="453"/>
      <c r="F127" s="453"/>
      <c r="G127" s="538"/>
      <c r="H127" s="614"/>
      <c r="I127" s="453"/>
      <c r="J127" s="453"/>
      <c r="K127" s="615"/>
      <c r="L127" s="631"/>
      <c r="M127" s="453"/>
      <c r="N127" s="453"/>
      <c r="O127" s="453"/>
      <c r="P127" s="534"/>
      <c r="Q127" s="487" t="s">
        <v>246</v>
      </c>
      <c r="R127" s="488" t="s">
        <v>247</v>
      </c>
      <c r="S127" s="489" t="s">
        <v>214</v>
      </c>
      <c r="T127" s="637">
        <v>1</v>
      </c>
      <c r="U127" s="637">
        <v>1</v>
      </c>
      <c r="V127" s="637">
        <v>1</v>
      </c>
      <c r="W127" s="638">
        <v>1</v>
      </c>
      <c r="X127" s="614">
        <v>0</v>
      </c>
      <c r="Y127" s="453">
        <v>0</v>
      </c>
      <c r="Z127" s="453">
        <v>1</v>
      </c>
      <c r="AA127" s="615">
        <v>1</v>
      </c>
      <c r="AB127" s="606">
        <v>43700000</v>
      </c>
      <c r="AC127" s="655" t="s">
        <v>270</v>
      </c>
      <c r="AD127" s="452"/>
    </row>
    <row r="128" spans="1:30" ht="39.950000000000003" customHeight="1">
      <c r="A128" s="453"/>
      <c r="B128" s="452"/>
      <c r="C128" s="452"/>
      <c r="D128" s="453"/>
      <c r="E128" s="453"/>
      <c r="F128" s="453"/>
      <c r="G128" s="538"/>
      <c r="H128" s="614"/>
      <c r="I128" s="453"/>
      <c r="J128" s="453"/>
      <c r="K128" s="615"/>
      <c r="L128" s="631"/>
      <c r="M128" s="453"/>
      <c r="N128" s="453"/>
      <c r="O128" s="453"/>
      <c r="P128" s="452"/>
      <c r="Q128" s="543"/>
      <c r="R128" s="548"/>
      <c r="S128" s="560"/>
      <c r="T128" s="550"/>
      <c r="U128" s="550"/>
      <c r="V128" s="550"/>
      <c r="W128" s="599"/>
      <c r="X128" s="614"/>
      <c r="Y128" s="453"/>
      <c r="Z128" s="453"/>
      <c r="AA128" s="615"/>
      <c r="AB128" s="606"/>
      <c r="AC128" s="453"/>
      <c r="AD128" s="452"/>
    </row>
    <row r="130" spans="27:31" ht="19.5" customHeight="1">
      <c r="AA130" s="772" t="s">
        <v>684</v>
      </c>
      <c r="AB130" s="772"/>
      <c r="AC130" s="772"/>
      <c r="AD130" s="772"/>
      <c r="AE130" s="772"/>
    </row>
    <row r="131" spans="27:31" ht="31.5" customHeight="1">
      <c r="AA131" s="773" t="s">
        <v>274</v>
      </c>
      <c r="AB131" s="773"/>
      <c r="AC131" s="773"/>
      <c r="AD131" s="773"/>
      <c r="AE131" s="773"/>
    </row>
    <row r="132" spans="27:31" ht="25.5" customHeight="1">
      <c r="AA132" s="647"/>
      <c r="AB132" s="684"/>
      <c r="AC132" s="647"/>
      <c r="AD132" s="647"/>
      <c r="AE132" s="647"/>
    </row>
    <row r="133" spans="27:31" ht="25.5" customHeight="1">
      <c r="AA133" s="687"/>
      <c r="AB133" s="684"/>
      <c r="AC133" s="687"/>
      <c r="AD133" s="687"/>
      <c r="AE133" s="687"/>
    </row>
    <row r="134" spans="27:31" ht="25.5" customHeight="1">
      <c r="AA134" s="642"/>
      <c r="AB134" s="441"/>
      <c r="AC134" s="643"/>
      <c r="AD134" s="643"/>
      <c r="AE134" s="643"/>
    </row>
    <row r="135" spans="27:31" ht="25.5" customHeight="1">
      <c r="AA135" s="644" t="s">
        <v>560</v>
      </c>
      <c r="AB135" s="441"/>
      <c r="AC135" s="643"/>
      <c r="AD135" s="643"/>
      <c r="AE135" s="643"/>
    </row>
    <row r="136" spans="27:31" ht="22.5" customHeight="1">
      <c r="AA136" s="774" t="s">
        <v>276</v>
      </c>
      <c r="AB136" s="774"/>
      <c r="AC136" s="774"/>
      <c r="AD136" s="774"/>
      <c r="AE136" s="643"/>
    </row>
    <row r="137" spans="27:31" ht="23.25" customHeight="1">
      <c r="AA137" s="774" t="s">
        <v>282</v>
      </c>
      <c r="AB137" s="774"/>
      <c r="AC137" s="774"/>
      <c r="AD137" s="774"/>
      <c r="AE137" s="774"/>
    </row>
  </sheetData>
  <mergeCells count="59">
    <mergeCell ref="AC2:AC4"/>
    <mergeCell ref="AD2:AD4"/>
    <mergeCell ref="A1:AD1"/>
    <mergeCell ref="A2:A4"/>
    <mergeCell ref="B2:B4"/>
    <mergeCell ref="C2:C4"/>
    <mergeCell ref="D2:G3"/>
    <mergeCell ref="H2:K3"/>
    <mergeCell ref="L2:O3"/>
    <mergeCell ref="P2:P4"/>
    <mergeCell ref="Q2:Q4"/>
    <mergeCell ref="R2:R4"/>
    <mergeCell ref="F6:F7"/>
    <mergeCell ref="S2:S4"/>
    <mergeCell ref="T2:W3"/>
    <mergeCell ref="X2:AA3"/>
    <mergeCell ref="AB2:AB4"/>
    <mergeCell ref="S6:S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A6:A7"/>
    <mergeCell ref="B6:B7"/>
    <mergeCell ref="C6:C7"/>
    <mergeCell ref="D6:D7"/>
    <mergeCell ref="E6:E7"/>
    <mergeCell ref="R6:R7"/>
    <mergeCell ref="AC22:AC24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C9:AC21"/>
    <mergeCell ref="AA137:AE137"/>
    <mergeCell ref="AC28:AC37"/>
    <mergeCell ref="AC63:AC82"/>
    <mergeCell ref="AC83:AC95"/>
    <mergeCell ref="AC101:AC120"/>
    <mergeCell ref="AA130:AE130"/>
    <mergeCell ref="AA131:AE131"/>
    <mergeCell ref="AA136:AD136"/>
    <mergeCell ref="AC40:AC41"/>
    <mergeCell ref="AC44:AC49"/>
    <mergeCell ref="AC56:AC57"/>
    <mergeCell ref="AC59:AC60"/>
    <mergeCell ref="AC61:AC62"/>
  </mergeCells>
  <pageMargins left="0.39370078740157483" right="0.39370078740157483" top="0.59055118110236227" bottom="0.59055118110236227" header="0.31496062992125984" footer="0.31496062992125984"/>
  <pageSetup paperSize="9" scale="4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abSelected="1" view="pageBreakPreview" zoomScale="85" zoomScaleNormal="83" zoomScaleSheetLayoutView="85" zoomScalePageLayoutView="78" workbookViewId="0">
      <selection activeCell="C9" sqref="C9"/>
    </sheetView>
  </sheetViews>
  <sheetFormatPr defaultColWidth="10.97265625" defaultRowHeight="53.1" customHeight="1"/>
  <cols>
    <col min="1" max="1" width="8.01171875" style="689" customWidth="1"/>
    <col min="2" max="2" width="19.60546875" style="709" customWidth="1"/>
    <col min="3" max="3" width="20.34375" style="709" customWidth="1"/>
    <col min="4" max="4" width="6.0390625" style="689" bestFit="1" customWidth="1"/>
    <col min="5" max="7" width="5.79296875" style="689" bestFit="1" customWidth="1"/>
    <col min="8" max="8" width="19.11328125" style="710" customWidth="1"/>
    <col min="9" max="9" width="24.04296875" style="711" customWidth="1"/>
    <col min="10" max="10" width="38.84375" style="711" customWidth="1"/>
    <col min="11" max="11" width="9.73828125" style="689" customWidth="1"/>
    <col min="12" max="12" width="5.546875" style="689" bestFit="1" customWidth="1"/>
    <col min="13" max="13" width="5.91796875" style="689" customWidth="1"/>
    <col min="14" max="14" width="5.546875" style="689" customWidth="1"/>
    <col min="15" max="15" width="6.41015625" style="689" customWidth="1"/>
    <col min="16" max="16" width="13.4375" style="689" customWidth="1"/>
    <col min="17" max="17" width="16.27734375" style="712" customWidth="1"/>
    <col min="18" max="16384" width="10.97265625" style="689"/>
  </cols>
  <sheetData>
    <row r="1" spans="1:20" ht="41.25" customHeight="1">
      <c r="A1" s="870" t="s">
        <v>687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2"/>
    </row>
    <row r="2" spans="1:20" ht="22.9" customHeight="1">
      <c r="A2" s="873" t="s">
        <v>11</v>
      </c>
      <c r="B2" s="874" t="s">
        <v>0</v>
      </c>
      <c r="C2" s="874" t="s">
        <v>1</v>
      </c>
      <c r="D2" s="873" t="s">
        <v>15</v>
      </c>
      <c r="E2" s="873"/>
      <c r="F2" s="873"/>
      <c r="G2" s="873"/>
      <c r="H2" s="874" t="s">
        <v>6</v>
      </c>
      <c r="I2" s="874" t="s">
        <v>685</v>
      </c>
      <c r="J2" s="874" t="s">
        <v>686</v>
      </c>
      <c r="K2" s="873" t="s">
        <v>9</v>
      </c>
      <c r="L2" s="873" t="s">
        <v>15</v>
      </c>
      <c r="M2" s="873"/>
      <c r="N2" s="873"/>
      <c r="O2" s="873"/>
      <c r="P2" s="873" t="s">
        <v>10</v>
      </c>
      <c r="Q2" s="874" t="s">
        <v>14</v>
      </c>
    </row>
    <row r="3" spans="1:20" ht="1.9" customHeight="1">
      <c r="A3" s="873"/>
      <c r="B3" s="874"/>
      <c r="C3" s="874"/>
      <c r="D3" s="873"/>
      <c r="E3" s="873"/>
      <c r="F3" s="873"/>
      <c r="G3" s="873"/>
      <c r="H3" s="874"/>
      <c r="I3" s="874"/>
      <c r="J3" s="874"/>
      <c r="K3" s="873"/>
      <c r="L3" s="873"/>
      <c r="M3" s="873"/>
      <c r="N3" s="873"/>
      <c r="O3" s="873"/>
      <c r="P3" s="873"/>
      <c r="Q3" s="874"/>
    </row>
    <row r="4" spans="1:20" ht="18" customHeight="1">
      <c r="A4" s="873"/>
      <c r="B4" s="874"/>
      <c r="C4" s="874"/>
      <c r="D4" s="716" t="s">
        <v>2</v>
      </c>
      <c r="E4" s="716" t="s">
        <v>3</v>
      </c>
      <c r="F4" s="716" t="s">
        <v>4</v>
      </c>
      <c r="G4" s="716" t="s">
        <v>5</v>
      </c>
      <c r="H4" s="874"/>
      <c r="I4" s="874"/>
      <c r="J4" s="874"/>
      <c r="K4" s="873"/>
      <c r="L4" s="716" t="s">
        <v>2</v>
      </c>
      <c r="M4" s="716" t="s">
        <v>3</v>
      </c>
      <c r="N4" s="716" t="s">
        <v>4</v>
      </c>
      <c r="O4" s="716" t="s">
        <v>5</v>
      </c>
      <c r="P4" s="873"/>
      <c r="Q4" s="874"/>
    </row>
    <row r="5" spans="1:20" s="688" customFormat="1" ht="25.5" customHeight="1">
      <c r="A5" s="717">
        <v>1</v>
      </c>
      <c r="B5" s="718">
        <v>2</v>
      </c>
      <c r="C5" s="718">
        <v>3</v>
      </c>
      <c r="D5" s="718">
        <v>4</v>
      </c>
      <c r="E5" s="718">
        <v>5</v>
      </c>
      <c r="F5" s="718">
        <v>6</v>
      </c>
      <c r="G5" s="718">
        <v>7</v>
      </c>
      <c r="H5" s="718">
        <v>8</v>
      </c>
      <c r="I5" s="718">
        <v>9</v>
      </c>
      <c r="J5" s="718">
        <v>10</v>
      </c>
      <c r="K5" s="718">
        <v>11</v>
      </c>
      <c r="L5" s="718">
        <v>12</v>
      </c>
      <c r="M5" s="718">
        <v>13</v>
      </c>
      <c r="N5" s="718">
        <v>14</v>
      </c>
      <c r="O5" s="718">
        <v>15</v>
      </c>
      <c r="P5" s="718">
        <v>16</v>
      </c>
      <c r="Q5" s="718">
        <v>18</v>
      </c>
    </row>
    <row r="6" spans="1:20" ht="25.5" customHeight="1">
      <c r="A6" s="691"/>
      <c r="B6" s="692"/>
      <c r="C6" s="692"/>
      <c r="D6" s="693"/>
      <c r="E6" s="693"/>
      <c r="F6" s="693"/>
      <c r="G6" s="693"/>
      <c r="H6" s="694"/>
      <c r="I6" s="693"/>
      <c r="J6" s="693"/>
      <c r="K6" s="693"/>
      <c r="L6" s="693"/>
      <c r="M6" s="693"/>
      <c r="N6" s="693"/>
      <c r="O6" s="693"/>
      <c r="P6" s="695"/>
      <c r="Q6" s="696"/>
    </row>
    <row r="7" spans="1:20" s="690" customFormat="1" ht="56.25" customHeight="1">
      <c r="A7" s="696"/>
      <c r="B7" s="697"/>
      <c r="C7" s="698"/>
      <c r="D7" s="699"/>
      <c r="E7" s="699"/>
      <c r="F7" s="699"/>
      <c r="G7" s="699"/>
      <c r="H7" s="700"/>
      <c r="I7" s="699"/>
      <c r="J7" s="699"/>
      <c r="K7" s="699"/>
      <c r="L7" s="699"/>
      <c r="M7" s="699"/>
      <c r="N7" s="699"/>
      <c r="O7" s="699"/>
      <c r="P7" s="701"/>
      <c r="Q7" s="702"/>
      <c r="R7" s="703"/>
      <c r="S7" s="703"/>
      <c r="T7" s="703"/>
    </row>
    <row r="8" spans="1:20" ht="70.5" customHeight="1">
      <c r="A8" s="704"/>
      <c r="B8" s="697"/>
      <c r="C8" s="698"/>
      <c r="D8" s="699"/>
      <c r="E8" s="699"/>
      <c r="F8" s="699"/>
      <c r="G8" s="699"/>
      <c r="H8" s="700"/>
      <c r="I8" s="699"/>
      <c r="J8" s="705"/>
      <c r="K8" s="699"/>
      <c r="L8" s="699"/>
      <c r="M8" s="699"/>
      <c r="N8" s="699"/>
      <c r="O8" s="699"/>
      <c r="P8" s="706"/>
      <c r="Q8" s="699"/>
    </row>
    <row r="9" spans="1:20" ht="29.45" customHeight="1">
      <c r="A9" s="704"/>
      <c r="B9" s="697"/>
      <c r="C9" s="698"/>
      <c r="D9" s="699"/>
      <c r="E9" s="699"/>
      <c r="F9" s="699"/>
      <c r="G9" s="699"/>
      <c r="H9" s="700"/>
      <c r="I9" s="699"/>
      <c r="J9" s="705"/>
      <c r="K9" s="699"/>
      <c r="L9" s="699"/>
      <c r="M9" s="699"/>
      <c r="N9" s="699"/>
      <c r="O9" s="699"/>
      <c r="P9" s="706"/>
      <c r="Q9" s="699"/>
    </row>
    <row r="10" spans="1:20" ht="32.450000000000003" customHeight="1">
      <c r="A10" s="704"/>
      <c r="B10" s="697"/>
      <c r="C10" s="698"/>
      <c r="D10" s="699"/>
      <c r="E10" s="699"/>
      <c r="F10" s="699"/>
      <c r="G10" s="699"/>
      <c r="H10" s="700"/>
      <c r="I10" s="699"/>
      <c r="J10" s="705"/>
      <c r="K10" s="699"/>
      <c r="L10" s="699"/>
      <c r="M10" s="699"/>
      <c r="N10" s="699"/>
      <c r="O10" s="699"/>
      <c r="P10" s="706"/>
      <c r="Q10" s="699"/>
    </row>
    <row r="11" spans="1:20" ht="32.450000000000003" customHeight="1">
      <c r="A11" s="704"/>
      <c r="B11" s="697"/>
      <c r="C11" s="698"/>
      <c r="D11" s="699"/>
      <c r="E11" s="699"/>
      <c r="F11" s="699"/>
      <c r="G11" s="699"/>
      <c r="H11" s="700"/>
      <c r="I11" s="699"/>
      <c r="J11" s="705"/>
      <c r="K11" s="699"/>
      <c r="L11" s="699"/>
      <c r="M11" s="699"/>
      <c r="N11" s="699"/>
      <c r="O11" s="699"/>
      <c r="P11" s="706"/>
      <c r="Q11" s="699"/>
    </row>
    <row r="12" spans="1:20" ht="50.45" customHeight="1">
      <c r="A12" s="704"/>
      <c r="B12" s="707"/>
      <c r="C12" s="698"/>
      <c r="D12" s="699"/>
      <c r="E12" s="699"/>
      <c r="F12" s="699"/>
      <c r="G12" s="699"/>
      <c r="H12" s="700"/>
      <c r="I12" s="705"/>
      <c r="J12" s="708"/>
      <c r="K12" s="699"/>
      <c r="L12" s="699"/>
      <c r="M12" s="699"/>
      <c r="N12" s="699"/>
      <c r="O12" s="699"/>
      <c r="P12" s="706"/>
      <c r="Q12" s="699"/>
    </row>
    <row r="13" spans="1:20" ht="20.25" customHeight="1"/>
    <row r="14" spans="1:20" ht="27" customHeight="1">
      <c r="L14" s="868" t="s">
        <v>692</v>
      </c>
      <c r="M14" s="868"/>
      <c r="N14" s="868"/>
      <c r="O14" s="868"/>
      <c r="P14" s="868"/>
    </row>
    <row r="15" spans="1:20" ht="15.75" customHeight="1">
      <c r="L15" s="869" t="s">
        <v>688</v>
      </c>
      <c r="M15" s="869"/>
      <c r="N15" s="869"/>
      <c r="O15" s="869"/>
      <c r="P15" s="869"/>
    </row>
    <row r="16" spans="1:20" ht="18.75" customHeight="1">
      <c r="L16" s="713"/>
      <c r="M16" s="713"/>
      <c r="N16" s="713"/>
      <c r="O16" s="713"/>
      <c r="P16" s="713"/>
    </row>
    <row r="17" spans="1:20" ht="21" customHeight="1">
      <c r="L17" s="714"/>
    </row>
    <row r="18" spans="1:20" s="711" customFormat="1" ht="21" customHeight="1">
      <c r="A18" s="689"/>
      <c r="B18" s="709"/>
      <c r="C18" s="709"/>
      <c r="D18" s="689"/>
      <c r="E18" s="689"/>
      <c r="F18" s="689"/>
      <c r="G18" s="689"/>
      <c r="H18" s="710"/>
      <c r="K18" s="689"/>
      <c r="L18" s="714"/>
      <c r="M18" s="689"/>
      <c r="N18" s="689"/>
      <c r="O18" s="689"/>
      <c r="P18" s="689"/>
      <c r="Q18" s="712"/>
      <c r="R18" s="689"/>
      <c r="S18" s="689"/>
      <c r="T18" s="689"/>
    </row>
    <row r="19" spans="1:20" s="711" customFormat="1" ht="21" customHeight="1">
      <c r="A19" s="689"/>
      <c r="B19" s="709"/>
      <c r="C19" s="709"/>
      <c r="D19" s="689"/>
      <c r="E19" s="689"/>
      <c r="F19" s="689"/>
      <c r="G19" s="689"/>
      <c r="H19" s="710"/>
      <c r="K19" s="689"/>
      <c r="L19" s="714"/>
      <c r="M19" s="689"/>
      <c r="N19" s="689"/>
      <c r="O19" s="689"/>
      <c r="P19" s="689"/>
      <c r="Q19" s="712"/>
      <c r="R19" s="689"/>
      <c r="S19" s="689"/>
      <c r="T19" s="689"/>
    </row>
    <row r="20" spans="1:20" s="711" customFormat="1" ht="21" customHeight="1">
      <c r="A20" s="689"/>
      <c r="B20" s="709"/>
      <c r="C20" s="709"/>
      <c r="D20" s="689"/>
      <c r="E20" s="689"/>
      <c r="F20" s="689"/>
      <c r="G20" s="689"/>
      <c r="H20" s="710"/>
      <c r="K20" s="689"/>
      <c r="L20" s="715" t="s">
        <v>689</v>
      </c>
      <c r="M20" s="689"/>
      <c r="N20" s="689"/>
      <c r="O20" s="689"/>
      <c r="P20" s="689"/>
      <c r="Q20" s="712"/>
      <c r="R20" s="689"/>
      <c r="S20" s="689"/>
      <c r="T20" s="689"/>
    </row>
    <row r="21" spans="1:20" s="711" customFormat="1" ht="27" customHeight="1">
      <c r="A21" s="689"/>
      <c r="B21" s="709"/>
      <c r="C21" s="709"/>
      <c r="D21" s="689"/>
      <c r="E21" s="689"/>
      <c r="F21" s="689"/>
      <c r="G21" s="689"/>
      <c r="H21" s="710"/>
      <c r="K21" s="689"/>
      <c r="L21" s="867" t="s">
        <v>690</v>
      </c>
      <c r="M21" s="867"/>
      <c r="N21" s="867"/>
      <c r="O21" s="867"/>
      <c r="P21" s="867"/>
      <c r="Q21" s="712"/>
      <c r="R21" s="689"/>
      <c r="S21" s="689"/>
      <c r="T21" s="689"/>
    </row>
    <row r="22" spans="1:20" s="711" customFormat="1" ht="21.75" customHeight="1">
      <c r="A22" s="689"/>
      <c r="B22" s="709"/>
      <c r="C22" s="709"/>
      <c r="D22" s="689"/>
      <c r="E22" s="689"/>
      <c r="F22" s="689"/>
      <c r="G22" s="689"/>
      <c r="H22" s="710"/>
      <c r="K22" s="689"/>
      <c r="L22" s="867" t="s">
        <v>691</v>
      </c>
      <c r="M22" s="867"/>
      <c r="N22" s="867"/>
      <c r="O22" s="867"/>
      <c r="P22" s="867"/>
      <c r="Q22" s="712"/>
      <c r="R22" s="689"/>
      <c r="S22" s="689"/>
      <c r="T22" s="689"/>
    </row>
  </sheetData>
  <mergeCells count="16">
    <mergeCell ref="L22:P22"/>
    <mergeCell ref="L14:P14"/>
    <mergeCell ref="L15:P15"/>
    <mergeCell ref="L21:P21"/>
    <mergeCell ref="A1:Q1"/>
    <mergeCell ref="A2:A4"/>
    <mergeCell ref="B2:B4"/>
    <mergeCell ref="C2:C4"/>
    <mergeCell ref="D2:G3"/>
    <mergeCell ref="H2:H4"/>
    <mergeCell ref="I2:I4"/>
    <mergeCell ref="J2:J4"/>
    <mergeCell ref="K2:K4"/>
    <mergeCell ref="L2:O3"/>
    <mergeCell ref="P2:P4"/>
    <mergeCell ref="Q2:Q4"/>
  </mergeCells>
  <pageMargins left="0.5" right="0.25" top="0.5" bottom="0.5" header="0.31496062992126" footer="0.31496062992126"/>
  <pageSetup paperSize="9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19</vt:i4>
      </vt:variant>
      <vt:variant>
        <vt:lpstr>Rentang Bernama</vt:lpstr>
      </vt:variant>
      <vt:variant>
        <vt:i4>8</vt:i4>
      </vt:variant>
    </vt:vector>
  </HeadingPairs>
  <TitlesOfParts>
    <vt:vector size="27" baseType="lpstr">
      <vt:lpstr>RenAksi-2019</vt:lpstr>
      <vt:lpstr>monev rencana aksi-2019</vt:lpstr>
      <vt:lpstr>RENCANA AKSI 2020</vt:lpstr>
      <vt:lpstr>PK ESELON II</vt:lpstr>
      <vt:lpstr>PK ES3</vt:lpstr>
      <vt:lpstr>Pengukuran ES3</vt:lpstr>
      <vt:lpstr>RENC AKSI PRUBAHAN 2020</vt:lpstr>
      <vt:lpstr>monev rencana aksi-2020</vt:lpstr>
      <vt:lpstr>RENCANA AKSI 2022</vt:lpstr>
      <vt:lpstr>PK ES4 (Sekcam)</vt:lpstr>
      <vt:lpstr>PK - Sekcam</vt:lpstr>
      <vt:lpstr>PK - Kasubag Adm</vt:lpstr>
      <vt:lpstr>PK - Kasubag Prog</vt:lpstr>
      <vt:lpstr>Pengukuran-Kasubag Prog </vt:lpstr>
      <vt:lpstr>PK - Kasi Pelay.Umum</vt:lpstr>
      <vt:lpstr>PK - Kasi Kesra</vt:lpstr>
      <vt:lpstr>PK - Kasi Trantib</vt:lpstr>
      <vt:lpstr>PK - Kasi Pemerintahan</vt:lpstr>
      <vt:lpstr>RA</vt:lpstr>
      <vt:lpstr>PK ESELON II!Print_Area</vt:lpstr>
      <vt:lpstr>monev rencana aksi-2019!Print_Titles</vt:lpstr>
      <vt:lpstr>monev rencana aksi-2020!Print_Titles</vt:lpstr>
      <vt:lpstr>PK ESELON II!Print_Titles</vt:lpstr>
      <vt:lpstr>RenAksi-2019!Print_Titles</vt:lpstr>
      <vt:lpstr>RENC AKSI PRUBAHAN 2020!Print_Titles</vt:lpstr>
      <vt:lpstr>RENCANA AKSI 2020!Print_Titles</vt:lpstr>
      <vt:lpstr>RENCANA AKSI 2022!Print_Titles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Pengguna Microsoft Office</dc:creator>
  <cp:lastModifiedBy>USER</cp:lastModifiedBy>
  <cp:lastPrinted>2022-01-26T12:29:03Z</cp:lastPrinted>
  <dcterms:created xsi:type="dcterms:W3CDTF">2017-05-07T13:19:10Z</dcterms:created>
  <dcterms:modified xsi:type="dcterms:W3CDTF">2022-01-26T12:29:21Z</dcterms:modified>
</cp:coreProperties>
</file>